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5200" windowHeight="11850" tabRatio="628" firstSheet="1" activeTab="5"/>
  </bookViews>
  <sheets>
    <sheet name="SAŽETAK" sheetId="11" r:id="rId1"/>
    <sheet name=" Račun prihoda i rashoda" sheetId="3" r:id="rId2"/>
    <sheet name="Rashodi prema funkcijskoj kl" sheetId="5" r:id="rId3"/>
    <sheet name="Račun financiranja" sheetId="6" r:id="rId4"/>
    <sheet name="Višak manjak" sheetId="9" r:id="rId5"/>
    <sheet name="POSEBNI DIO" sheetId="7" r:id="rId6"/>
    <sheet name="Završne odredbe" sheetId="10" r:id="rId7"/>
  </sheets>
  <externalReferences>
    <externalReference r:id="rId8"/>
  </externalReferences>
  <definedNames>
    <definedName name="_xlnm._FilterDatabase" localSheetId="5" hidden="1">'POSEBNI DIO'!$A$6:$I$159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7" l="1"/>
  <c r="E7" i="7"/>
  <c r="H7" i="7"/>
  <c r="G7" i="7"/>
  <c r="F7" i="7"/>
  <c r="D15" i="3" l="1"/>
  <c r="D12" i="3"/>
  <c r="H14" i="11" l="1"/>
  <c r="G75" i="11"/>
  <c r="J67" i="11"/>
  <c r="I66" i="11"/>
  <c r="I68" i="11" s="1"/>
  <c r="J60" i="11"/>
  <c r="I60" i="11"/>
  <c r="H60" i="11"/>
  <c r="G60" i="11"/>
  <c r="F59" i="11"/>
  <c r="F52" i="11" s="1"/>
  <c r="F53" i="11" s="1"/>
  <c r="J57" i="11"/>
  <c r="I57" i="11"/>
  <c r="H57" i="11"/>
  <c r="J53" i="11"/>
  <c r="I53" i="11"/>
  <c r="H53" i="11"/>
  <c r="G52" i="11"/>
  <c r="G53" i="11" s="1"/>
  <c r="F51" i="11"/>
  <c r="J50" i="11"/>
  <c r="I50" i="11"/>
  <c r="H50" i="11"/>
  <c r="J44" i="11"/>
  <c r="I44" i="11"/>
  <c r="H44" i="11"/>
  <c r="G44" i="11"/>
  <c r="F44" i="11"/>
  <c r="J38" i="11"/>
  <c r="I38" i="11"/>
  <c r="H38" i="11"/>
  <c r="G38" i="11"/>
  <c r="F38" i="11"/>
  <c r="J29" i="11"/>
  <c r="I29" i="11"/>
  <c r="H29" i="11"/>
  <c r="F29" i="11"/>
  <c r="J28" i="11"/>
  <c r="I28" i="11"/>
  <c r="H28" i="11"/>
  <c r="H27" i="11" s="1"/>
  <c r="H75" i="11" s="1"/>
  <c r="F28" i="11"/>
  <c r="F27" i="11" s="1"/>
  <c r="F75" i="11" s="1"/>
  <c r="J27" i="11"/>
  <c r="J75" i="11" s="1"/>
  <c r="I27" i="11"/>
  <c r="I75" i="11" s="1"/>
  <c r="G27" i="11"/>
  <c r="J25" i="11"/>
  <c r="J24" i="11" s="1"/>
  <c r="I25" i="11"/>
  <c r="I24" i="11" s="1"/>
  <c r="H25" i="11"/>
  <c r="H24" i="11" s="1"/>
  <c r="G25" i="11"/>
  <c r="G24" i="11"/>
  <c r="G74" i="11" s="1"/>
  <c r="G76" i="11" s="1"/>
  <c r="F24" i="11"/>
  <c r="F74" i="11" s="1"/>
  <c r="F76" i="11" s="1"/>
  <c r="G18" i="11"/>
  <c r="G17" i="11" s="1"/>
  <c r="G67" i="11" s="1"/>
  <c r="J17" i="11"/>
  <c r="I17" i="11"/>
  <c r="I67" i="11" s="1"/>
  <c r="H17" i="11"/>
  <c r="H67" i="11" s="1"/>
  <c r="F17" i="11"/>
  <c r="F67" i="11" s="1"/>
  <c r="G15" i="11"/>
  <c r="G14" i="11" s="1"/>
  <c r="J14" i="11"/>
  <c r="J66" i="11" s="1"/>
  <c r="J68" i="11" s="1"/>
  <c r="I14" i="11"/>
  <c r="I20" i="11" s="1"/>
  <c r="H66" i="11"/>
  <c r="F14" i="11"/>
  <c r="F20" i="11" s="1"/>
  <c r="J30" i="11" l="1"/>
  <c r="J74" i="11"/>
  <c r="J76" i="11" s="1"/>
  <c r="G66" i="11"/>
  <c r="G68" i="11" s="1"/>
  <c r="G20" i="11"/>
  <c r="H68" i="11"/>
  <c r="H30" i="11"/>
  <c r="H74" i="11"/>
  <c r="H76" i="11" s="1"/>
  <c r="I30" i="11"/>
  <c r="I74" i="11"/>
  <c r="I76" i="11" s="1"/>
  <c r="F66" i="11"/>
  <c r="F68" i="11" s="1"/>
  <c r="F30" i="11"/>
  <c r="F60" i="11"/>
  <c r="H20" i="11"/>
  <c r="J20" i="11"/>
  <c r="G30" i="11"/>
  <c r="G9" i="9"/>
  <c r="H9" i="9"/>
  <c r="H21" i="9" s="1"/>
  <c r="I9" i="9"/>
  <c r="I21" i="9" s="1"/>
  <c r="J9" i="9"/>
  <c r="J21" i="9" s="1"/>
  <c r="F9" i="9"/>
  <c r="F21" i="9" s="1"/>
  <c r="G10" i="9"/>
  <c r="H10" i="9"/>
  <c r="I10" i="9"/>
  <c r="J10" i="9"/>
  <c r="F10" i="9"/>
  <c r="G21" i="9"/>
  <c r="F16" i="9"/>
  <c r="F11" i="9"/>
  <c r="H16" i="9"/>
  <c r="I16" i="9"/>
  <c r="J16" i="9"/>
  <c r="H11" i="9"/>
  <c r="I11" i="9"/>
  <c r="J11" i="9"/>
  <c r="G16" i="9"/>
  <c r="C17" i="9"/>
  <c r="C18" i="9"/>
  <c r="C19" i="9"/>
  <c r="C20" i="9"/>
  <c r="G10" i="7" l="1"/>
  <c r="H10" i="7"/>
  <c r="I10" i="7"/>
  <c r="E11" i="7"/>
  <c r="E10" i="7" s="1"/>
  <c r="F11" i="7"/>
  <c r="F10" i="7" s="1"/>
  <c r="G11" i="7"/>
  <c r="H11" i="7"/>
  <c r="I11" i="7"/>
  <c r="F20" i="3" l="1"/>
  <c r="F19" i="3"/>
  <c r="C14" i="9" l="1"/>
  <c r="C13" i="9"/>
  <c r="C12" i="9"/>
  <c r="G11" i="9"/>
  <c r="F57" i="3" l="1"/>
  <c r="G57" i="3"/>
  <c r="H57" i="3"/>
  <c r="I57" i="3"/>
  <c r="E57" i="3"/>
  <c r="E56" i="3"/>
  <c r="F36" i="3"/>
  <c r="E18" i="3" l="1"/>
  <c r="G18" i="3"/>
  <c r="H18" i="3"/>
  <c r="I18" i="3"/>
  <c r="F18" i="3"/>
  <c r="G117" i="7" l="1"/>
  <c r="E15" i="3" l="1"/>
  <c r="F15" i="3"/>
  <c r="H15" i="3"/>
  <c r="I15" i="3"/>
  <c r="E12" i="3"/>
  <c r="F12" i="3"/>
  <c r="H12" i="3"/>
  <c r="I12" i="3"/>
  <c r="E10" i="3"/>
  <c r="F10" i="3"/>
  <c r="H10" i="3"/>
  <c r="H9" i="3" s="1"/>
  <c r="I10" i="3"/>
  <c r="G10" i="3"/>
  <c r="G12" i="3"/>
  <c r="G15" i="3"/>
  <c r="G9" i="3" l="1"/>
  <c r="I9" i="3"/>
  <c r="E9" i="3"/>
  <c r="F9" i="3"/>
  <c r="F56" i="3"/>
  <c r="H56" i="3"/>
  <c r="I56" i="3"/>
  <c r="G56" i="3"/>
  <c r="E139" i="7"/>
  <c r="E138" i="7" s="1"/>
  <c r="F139" i="7"/>
  <c r="F138" i="7" s="1"/>
  <c r="H139" i="7"/>
  <c r="H138" i="7" s="1"/>
  <c r="I139" i="7"/>
  <c r="I138" i="7" s="1"/>
  <c r="G139" i="7"/>
  <c r="G138" i="7" s="1"/>
  <c r="E51" i="3"/>
  <c r="F51" i="3"/>
  <c r="H51" i="3"/>
  <c r="I51" i="3"/>
  <c r="G51" i="3"/>
  <c r="E49" i="3"/>
  <c r="F49" i="3"/>
  <c r="H49" i="3"/>
  <c r="I49" i="3"/>
  <c r="G49" i="3"/>
  <c r="E46" i="3"/>
  <c r="F46" i="3"/>
  <c r="H46" i="3"/>
  <c r="I46" i="3"/>
  <c r="G46" i="3"/>
  <c r="E36" i="3"/>
  <c r="H36" i="3"/>
  <c r="I36" i="3"/>
  <c r="G36" i="3"/>
  <c r="E29" i="3"/>
  <c r="F29" i="3"/>
  <c r="H29" i="3"/>
  <c r="I29" i="3"/>
  <c r="G29" i="3"/>
  <c r="I28" i="3" l="1"/>
  <c r="H28" i="3"/>
  <c r="E28" i="3"/>
  <c r="F28" i="3"/>
  <c r="G28" i="3"/>
  <c r="B11" i="5"/>
  <c r="B10" i="5" s="1"/>
  <c r="B9" i="5" s="1"/>
  <c r="C11" i="5"/>
  <c r="E11" i="5"/>
  <c r="F11" i="5"/>
  <c r="F10" i="5" s="1"/>
  <c r="F9" i="5" s="1"/>
  <c r="D11" i="5"/>
  <c r="B13" i="5"/>
  <c r="C13" i="5"/>
  <c r="E13" i="5"/>
  <c r="F13" i="5"/>
  <c r="D13" i="5"/>
  <c r="E153" i="7"/>
  <c r="E152" i="7" s="1"/>
  <c r="F153" i="7"/>
  <c r="F152" i="7" s="1"/>
  <c r="H153" i="7"/>
  <c r="H152" i="7" s="1"/>
  <c r="I153" i="7"/>
  <c r="I152" i="7" s="1"/>
  <c r="G153" i="7"/>
  <c r="G152" i="7" s="1"/>
  <c r="E157" i="7"/>
  <c r="E156" i="7" s="1"/>
  <c r="F157" i="7"/>
  <c r="F156" i="7" s="1"/>
  <c r="H157" i="7"/>
  <c r="H156" i="7" s="1"/>
  <c r="I157" i="7"/>
  <c r="I156" i="7" s="1"/>
  <c r="G157" i="7"/>
  <c r="G156" i="7" s="1"/>
  <c r="E144" i="7"/>
  <c r="E143" i="7" s="1"/>
  <c r="F144" i="7"/>
  <c r="F143" i="7" s="1"/>
  <c r="H144" i="7"/>
  <c r="H143" i="7" s="1"/>
  <c r="I144" i="7"/>
  <c r="I143" i="7" s="1"/>
  <c r="G144" i="7"/>
  <c r="G143" i="7" s="1"/>
  <c r="E148" i="7"/>
  <c r="E147" i="7" s="1"/>
  <c r="F148" i="7"/>
  <c r="F147" i="7" s="1"/>
  <c r="H148" i="7"/>
  <c r="H147" i="7" s="1"/>
  <c r="I148" i="7"/>
  <c r="I147" i="7" s="1"/>
  <c r="G148" i="7"/>
  <c r="G147" i="7" s="1"/>
  <c r="E135" i="7"/>
  <c r="E134" i="7" s="1"/>
  <c r="F135" i="7"/>
  <c r="F134" i="7" s="1"/>
  <c r="H135" i="7"/>
  <c r="H134" i="7" s="1"/>
  <c r="I135" i="7"/>
  <c r="I134" i="7" s="1"/>
  <c r="G135" i="7"/>
  <c r="G134" i="7" s="1"/>
  <c r="E130" i="7"/>
  <c r="E129" i="7" s="1"/>
  <c r="E128" i="7" s="1"/>
  <c r="F130" i="7"/>
  <c r="F129" i="7" s="1"/>
  <c r="F128" i="7" s="1"/>
  <c r="H130" i="7"/>
  <c r="H129" i="7" s="1"/>
  <c r="H128" i="7" s="1"/>
  <c r="I130" i="7"/>
  <c r="I129" i="7" s="1"/>
  <c r="I128" i="7" s="1"/>
  <c r="G130" i="7"/>
  <c r="G129" i="7" s="1"/>
  <c r="G128" i="7" s="1"/>
  <c r="E125" i="7"/>
  <c r="E124" i="7" s="1"/>
  <c r="F125" i="7"/>
  <c r="F124" i="7" s="1"/>
  <c r="H125" i="7"/>
  <c r="H124" i="7" s="1"/>
  <c r="I125" i="7"/>
  <c r="I124" i="7" s="1"/>
  <c r="G125" i="7"/>
  <c r="G124" i="7" s="1"/>
  <c r="E121" i="7"/>
  <c r="E120" i="7" s="1"/>
  <c r="F121" i="7"/>
  <c r="F120" i="7" s="1"/>
  <c r="H121" i="7"/>
  <c r="H120" i="7" s="1"/>
  <c r="I121" i="7"/>
  <c r="I120" i="7" s="1"/>
  <c r="G121" i="7"/>
  <c r="G120" i="7" s="1"/>
  <c r="E117" i="7"/>
  <c r="E116" i="7" s="1"/>
  <c r="F117" i="7"/>
  <c r="F116" i="7" s="1"/>
  <c r="H117" i="7"/>
  <c r="H116" i="7" s="1"/>
  <c r="I117" i="7"/>
  <c r="I116" i="7" s="1"/>
  <c r="G116" i="7"/>
  <c r="E114" i="7"/>
  <c r="E113" i="7" s="1"/>
  <c r="F114" i="7"/>
  <c r="F113" i="7" s="1"/>
  <c r="H114" i="7"/>
  <c r="H113" i="7" s="1"/>
  <c r="I114" i="7"/>
  <c r="I113" i="7" s="1"/>
  <c r="G114" i="7"/>
  <c r="G113" i="7" s="1"/>
  <c r="E109" i="7"/>
  <c r="E108" i="7" s="1"/>
  <c r="E107" i="7" s="1"/>
  <c r="F109" i="7"/>
  <c r="F108" i="7" s="1"/>
  <c r="F107" i="7" s="1"/>
  <c r="H109" i="7"/>
  <c r="H108" i="7" s="1"/>
  <c r="H107" i="7" s="1"/>
  <c r="I109" i="7"/>
  <c r="I108" i="7" s="1"/>
  <c r="I107" i="7" s="1"/>
  <c r="G109" i="7"/>
  <c r="G108" i="7" s="1"/>
  <c r="G107" i="7" s="1"/>
  <c r="E105" i="7"/>
  <c r="E104" i="7" s="1"/>
  <c r="F105" i="7"/>
  <c r="F104" i="7" s="1"/>
  <c r="H105" i="7"/>
  <c r="H104" i="7" s="1"/>
  <c r="I105" i="7"/>
  <c r="I104" i="7" s="1"/>
  <c r="G105" i="7"/>
  <c r="G104" i="7" s="1"/>
  <c r="E102" i="7"/>
  <c r="E101" i="7" s="1"/>
  <c r="F102" i="7"/>
  <c r="F101" i="7" s="1"/>
  <c r="H102" i="7"/>
  <c r="H101" i="7" s="1"/>
  <c r="I102" i="7"/>
  <c r="I101" i="7" s="1"/>
  <c r="G102" i="7"/>
  <c r="G101" i="7" s="1"/>
  <c r="E99" i="7"/>
  <c r="F99" i="7"/>
  <c r="H99" i="7"/>
  <c r="I99" i="7"/>
  <c r="G99" i="7"/>
  <c r="E94" i="7"/>
  <c r="F94" i="7"/>
  <c r="H94" i="7"/>
  <c r="I94" i="7"/>
  <c r="G94" i="7"/>
  <c r="E90" i="7"/>
  <c r="E89" i="7" s="1"/>
  <c r="F90" i="7"/>
  <c r="F89" i="7" s="1"/>
  <c r="H90" i="7"/>
  <c r="H89" i="7" s="1"/>
  <c r="I90" i="7"/>
  <c r="I89" i="7" s="1"/>
  <c r="G90" i="7"/>
  <c r="G89" i="7" s="1"/>
  <c r="E87" i="7"/>
  <c r="E86" i="7" s="1"/>
  <c r="F87" i="7"/>
  <c r="F86" i="7" s="1"/>
  <c r="H87" i="7"/>
  <c r="H86" i="7" s="1"/>
  <c r="I87" i="7"/>
  <c r="I86" i="7" s="1"/>
  <c r="G87" i="7"/>
  <c r="G86" i="7" s="1"/>
  <c r="E83" i="7"/>
  <c r="E82" i="7" s="1"/>
  <c r="F83" i="7"/>
  <c r="F82" i="7" s="1"/>
  <c r="H83" i="7"/>
  <c r="H82" i="7" s="1"/>
  <c r="I83" i="7"/>
  <c r="I82" i="7" s="1"/>
  <c r="G83" i="7"/>
  <c r="G82" i="7" s="1"/>
  <c r="E79" i="7"/>
  <c r="E78" i="7" s="1"/>
  <c r="F79" i="7"/>
  <c r="F78" i="7" s="1"/>
  <c r="H79" i="7"/>
  <c r="H78" i="7" s="1"/>
  <c r="I79" i="7"/>
  <c r="I78" i="7" s="1"/>
  <c r="G79" i="7"/>
  <c r="G78" i="7" s="1"/>
  <c r="E72" i="7"/>
  <c r="F72" i="7"/>
  <c r="H72" i="7"/>
  <c r="I72" i="7"/>
  <c r="E75" i="7"/>
  <c r="F75" i="7"/>
  <c r="H75" i="7"/>
  <c r="I75" i="7"/>
  <c r="G72" i="7"/>
  <c r="G75" i="7"/>
  <c r="E68" i="7"/>
  <c r="E67" i="7" s="1"/>
  <c r="F68" i="7"/>
  <c r="F67" i="7" s="1"/>
  <c r="H68" i="7"/>
  <c r="H67" i="7" s="1"/>
  <c r="I68" i="7"/>
  <c r="I67" i="7" s="1"/>
  <c r="G68" i="7"/>
  <c r="G67" i="7" s="1"/>
  <c r="I50" i="7"/>
  <c r="I49" i="7" s="1"/>
  <c r="H50" i="7"/>
  <c r="H49" i="7" s="1"/>
  <c r="E61" i="7"/>
  <c r="F61" i="7"/>
  <c r="H61" i="7"/>
  <c r="I61" i="7"/>
  <c r="G61" i="7"/>
  <c r="E64" i="7"/>
  <c r="F64" i="7"/>
  <c r="H64" i="7"/>
  <c r="I64" i="7"/>
  <c r="G64" i="7"/>
  <c r="E57" i="7"/>
  <c r="E56" i="7" s="1"/>
  <c r="F57" i="7"/>
  <c r="F56" i="7" s="1"/>
  <c r="H57" i="7"/>
  <c r="H56" i="7" s="1"/>
  <c r="I57" i="7"/>
  <c r="I56" i="7" s="1"/>
  <c r="G57" i="7"/>
  <c r="G56" i="7" s="1"/>
  <c r="E54" i="7"/>
  <c r="E53" i="7" s="1"/>
  <c r="F54" i="7"/>
  <c r="F53" i="7" s="1"/>
  <c r="H54" i="7"/>
  <c r="H53" i="7" s="1"/>
  <c r="I54" i="7"/>
  <c r="I53" i="7" s="1"/>
  <c r="G54" i="7"/>
  <c r="G53" i="7" s="1"/>
  <c r="E50" i="7"/>
  <c r="E49" i="7" s="1"/>
  <c r="F50" i="7"/>
  <c r="F49" i="7" s="1"/>
  <c r="G50" i="7"/>
  <c r="G49" i="7" s="1"/>
  <c r="E44" i="7"/>
  <c r="E43" i="7" s="1"/>
  <c r="F44" i="7"/>
  <c r="F43" i="7" s="1"/>
  <c r="H44" i="7"/>
  <c r="H43" i="7" s="1"/>
  <c r="I44" i="7"/>
  <c r="I43" i="7" s="1"/>
  <c r="G44" i="7"/>
  <c r="G43" i="7" s="1"/>
  <c r="E41" i="7"/>
  <c r="F41" i="7"/>
  <c r="H41" i="7"/>
  <c r="I41" i="7"/>
  <c r="E39" i="7"/>
  <c r="F39" i="7"/>
  <c r="H39" i="7"/>
  <c r="I39" i="7"/>
  <c r="G39" i="7"/>
  <c r="G41" i="7"/>
  <c r="D10" i="5" l="1"/>
  <c r="D9" i="5" s="1"/>
  <c r="E38" i="7"/>
  <c r="F142" i="7"/>
  <c r="C10" i="5"/>
  <c r="C9" i="5" s="1"/>
  <c r="G119" i="7"/>
  <c r="F151" i="7"/>
  <c r="H119" i="7"/>
  <c r="E119" i="7"/>
  <c r="I133" i="7"/>
  <c r="F93" i="7"/>
  <c r="F81" i="7" s="1"/>
  <c r="E142" i="7"/>
  <c r="I93" i="7"/>
  <c r="I81" i="7" s="1"/>
  <c r="I119" i="7"/>
  <c r="E71" i="7"/>
  <c r="E66" i="7" s="1"/>
  <c r="H60" i="7"/>
  <c r="H48" i="7" s="1"/>
  <c r="H142" i="7"/>
  <c r="E93" i="7"/>
  <c r="E81" i="7" s="1"/>
  <c r="F60" i="7"/>
  <c r="F48" i="7" s="1"/>
  <c r="G112" i="7"/>
  <c r="E60" i="7"/>
  <c r="E48" i="7" s="1"/>
  <c r="I112" i="7"/>
  <c r="G142" i="7"/>
  <c r="F119" i="7"/>
  <c r="G38" i="7"/>
  <c r="G133" i="7"/>
  <c r="I151" i="7"/>
  <c r="I60" i="7"/>
  <c r="I48" i="7" s="1"/>
  <c r="I142" i="7"/>
  <c r="G151" i="7"/>
  <c r="G71" i="7"/>
  <c r="G66" i="7" s="1"/>
  <c r="G93" i="7"/>
  <c r="G81" i="7" s="1"/>
  <c r="F112" i="7"/>
  <c r="F133" i="7"/>
  <c r="F71" i="7"/>
  <c r="F66" i="7" s="1"/>
  <c r="E112" i="7"/>
  <c r="E133" i="7"/>
  <c r="E151" i="7"/>
  <c r="G60" i="7"/>
  <c r="G48" i="7" s="1"/>
  <c r="E10" i="5"/>
  <c r="E9" i="5" s="1"/>
  <c r="H71" i="7"/>
  <c r="H66" i="7" s="1"/>
  <c r="F38" i="7"/>
  <c r="H112" i="7"/>
  <c r="H93" i="7"/>
  <c r="H81" i="7" s="1"/>
  <c r="I38" i="7"/>
  <c r="H38" i="7"/>
  <c r="H151" i="7"/>
  <c r="H133" i="7"/>
  <c r="I71" i="7"/>
  <c r="I66" i="7" s="1"/>
  <c r="E47" i="7" l="1"/>
  <c r="F47" i="7"/>
  <c r="G47" i="7"/>
  <c r="H47" i="7"/>
  <c r="I47" i="7"/>
  <c r="E35" i="7" l="1"/>
  <c r="F35" i="7"/>
  <c r="H35" i="7"/>
  <c r="I35" i="7"/>
  <c r="E33" i="7"/>
  <c r="F33" i="7"/>
  <c r="H33" i="7"/>
  <c r="I33" i="7"/>
  <c r="G33" i="7"/>
  <c r="G35" i="7"/>
  <c r="H27" i="7"/>
  <c r="H26" i="7" s="1"/>
  <c r="H25" i="7" s="1"/>
  <c r="I27" i="7"/>
  <c r="I26" i="7" s="1"/>
  <c r="I25" i="7" s="1"/>
  <c r="E27" i="7"/>
  <c r="E26" i="7" s="1"/>
  <c r="E25" i="7" s="1"/>
  <c r="F27" i="7"/>
  <c r="F26" i="7" s="1"/>
  <c r="F25" i="7" s="1"/>
  <c r="G27" i="7"/>
  <c r="G26" i="7" s="1"/>
  <c r="G25" i="7" s="1"/>
  <c r="H22" i="7"/>
  <c r="H21" i="7" s="1"/>
  <c r="I22" i="7"/>
  <c r="I21" i="7" s="1"/>
  <c r="E22" i="7"/>
  <c r="E21" i="7" s="1"/>
  <c r="F22" i="7"/>
  <c r="F21" i="7" s="1"/>
  <c r="G22" i="7"/>
  <c r="G21" i="7" s="1"/>
  <c r="H18" i="7"/>
  <c r="H17" i="7" s="1"/>
  <c r="I18" i="7"/>
  <c r="I17" i="7" s="1"/>
  <c r="E18" i="7"/>
  <c r="E17" i="7" s="1"/>
  <c r="F18" i="7"/>
  <c r="F17" i="7" s="1"/>
  <c r="G18" i="7"/>
  <c r="G17" i="7" s="1"/>
  <c r="H15" i="7"/>
  <c r="H14" i="7" s="1"/>
  <c r="I15" i="7"/>
  <c r="I14" i="7" s="1"/>
  <c r="E15" i="7"/>
  <c r="E14" i="7" s="1"/>
  <c r="F15" i="7"/>
  <c r="F14" i="7" s="1"/>
  <c r="G15" i="7"/>
  <c r="G14" i="7" s="1"/>
  <c r="G9" i="7" s="1"/>
  <c r="E9" i="7" l="1"/>
  <c r="F9" i="7"/>
  <c r="I9" i="7"/>
  <c r="H9" i="7"/>
  <c r="H8" i="7" s="1"/>
  <c r="G32" i="7"/>
  <c r="G31" i="7" s="1"/>
  <c r="G8" i="7" s="1"/>
  <c r="F32" i="7"/>
  <c r="F31" i="7" s="1"/>
  <c r="E32" i="7"/>
  <c r="E31" i="7" s="1"/>
  <c r="I32" i="7"/>
  <c r="I31" i="7" s="1"/>
  <c r="H32" i="7"/>
  <c r="H31" i="7" s="1"/>
  <c r="F8" i="7" l="1"/>
  <c r="I8" i="7"/>
  <c r="E8" i="7"/>
</calcChain>
</file>

<file path=xl/sharedStrings.xml><?xml version="1.0" encoding="utf-8"?>
<sst xmlns="http://schemas.openxmlformats.org/spreadsheetml/2006/main" count="510" uniqueCount="158">
  <si>
    <t>PRIHODI UKUPNO</t>
  </si>
  <si>
    <t>PRIHODI POSLOVANJA</t>
  </si>
  <si>
    <t>RASHODI UKUPNO</t>
  </si>
  <si>
    <t>RAZLIKA - VIŠAK / MANJAK</t>
  </si>
  <si>
    <t>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</si>
  <si>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</si>
  <si>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</si>
  <si>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</si>
  <si>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</si>
  <si>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</si>
  <si>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</si>
  <si>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</si>
  <si>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</si>
  <si>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</si>
  <si>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</si>
  <si>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</si>
  <si>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</si>
  <si>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</si>
  <si>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</si>
  <si>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</si>
  <si>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</si>
  <si>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</si>
  <si>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</si>
  <si>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</si>
  <si>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</si>
  <si>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</si>
  <si>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</si>
  <si>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</si>
  <si>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Šifra</t>
  </si>
  <si>
    <t xml:space="preserve">Naziv </t>
  </si>
  <si>
    <t>Materijalni rashodi</t>
  </si>
  <si>
    <t>Vlastiti prihodi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</si>
  <si>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</si>
  <si>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</si>
  <si>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</si>
  <si>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</si>
  <si>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</si>
  <si>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</si>
  <si>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</si>
  <si>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</si>
  <si>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</si>
  <si>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</si>
  <si>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t>Naziv</t>
  </si>
  <si>
    <t>EUR</t>
  </si>
  <si>
    <t>KN</t>
  </si>
  <si>
    <t>EUR/KN*</t>
  </si>
  <si>
    <t>Izvršenje 
2021.**</t>
  </si>
  <si>
    <t>Plan 
2022.**</t>
  </si>
  <si>
    <t>Plan 
za 2023.</t>
  </si>
  <si>
    <t>Izvršenje 
2021.</t>
  </si>
  <si>
    <t>Plan 
2022.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</si>
  <si>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12"/>
        <color indexed="8"/>
        <rFont val="Times New Roman"/>
        <family val="1"/>
        <charset val="238"/>
      </rPr>
      <t>u kunama i u eurima</t>
    </r>
    <r>
      <rPr>
        <b/>
        <i/>
        <sz val="12"/>
        <color indexed="8"/>
        <rFont val="Times New Roman"/>
        <family val="1"/>
        <charset val="238"/>
      </rPr>
      <t>.</t>
    </r>
  </si>
  <si>
    <t>Brojčana oznaka i naziv</t>
  </si>
  <si>
    <t>Višak prihoda iz prethodne godine koji će se rasporediti</t>
  </si>
  <si>
    <t>Manjak prihoda iz prethodne godine za pokriće</t>
  </si>
  <si>
    <r>
      <rPr>
        <b/>
        <sz val="11"/>
        <rFont val="Times New Roman"/>
        <family val="1"/>
        <charset val="238"/>
      </rPr>
      <t>RAZLIKA</t>
    </r>
    <r>
      <rPr>
        <b/>
        <sz val="11"/>
        <color indexed="8"/>
        <rFont val="Times New Roman"/>
        <family val="1"/>
        <charset val="238"/>
      </rPr>
      <t xml:space="preserve"> VIŠAK / MANJAK IZ PRETHODNE(IH) GODINE KOJI ĆE SE RASPOREDITI / POKRITI</t>
    </r>
  </si>
  <si>
    <t>UKUPNO FINANCIJSKI PLAN (A.+B.+C.)</t>
  </si>
  <si>
    <t>PRIHODI, PRIMICI I VIŠAK</t>
  </si>
  <si>
    <t>RASHODI, IZDACI I MANJAK</t>
  </si>
  <si>
    <t>RAZLIKA</t>
  </si>
  <si>
    <t>09 Obrazovanje</t>
  </si>
  <si>
    <t>091 Predškolsko i osnovno obrazovanje</t>
  </si>
  <si>
    <t>0912 Osnovno obrazovanje</t>
  </si>
  <si>
    <t>096 Dodatne usluge u obrazovanju</t>
  </si>
  <si>
    <t>FINANCIJSKI PLAN OSNOVNE ŠKOLE SAMOBOR ZA 2023. I PROJEKCIJA ZA 2024. I 2025. GODINU</t>
  </si>
  <si>
    <t>PROGRAM 4070</t>
  </si>
  <si>
    <t>DECENTRALIZIRANE FUNKCIJE</t>
  </si>
  <si>
    <t>Aktivnost A407001</t>
  </si>
  <si>
    <t>MATERIJALNI RASHODI</t>
  </si>
  <si>
    <t>Izvor financiranja 1.1.</t>
  </si>
  <si>
    <t>GRAD SAMOBOR - Opći prihodi i primici</t>
  </si>
  <si>
    <t>Naknade građanima i kućanstvima na temelju osiguranja i druge naknade</t>
  </si>
  <si>
    <t>Izvor financiranja 2.9.</t>
  </si>
  <si>
    <t>OSNOVNE ŠKOLE - Vlastiti prihodi</t>
  </si>
  <si>
    <t>Izvor financiranja 3.1.</t>
  </si>
  <si>
    <t>GRAD SAMOBOR - Posebne namjne</t>
  </si>
  <si>
    <t>Financijski rashodi</t>
  </si>
  <si>
    <t>Izvor financiranja 4.9.</t>
  </si>
  <si>
    <t>OSNOVNE ŠKOLE - Prihodi od pomoći</t>
  </si>
  <si>
    <t>Aktivnost A407013</t>
  </si>
  <si>
    <t>Rashodi za zaposlene - OŠ Samobor</t>
  </si>
  <si>
    <t>Kapitalni projekt K407001</t>
  </si>
  <si>
    <t>Ulaganja na materijalnoj imovini</t>
  </si>
  <si>
    <t>Rashodi za dodatna ulaganja na nefinancijskoj imovini</t>
  </si>
  <si>
    <t>Izvior financiranja 4.9.</t>
  </si>
  <si>
    <t>PROGRAM 4071</t>
  </si>
  <si>
    <t>DODATNE POTREBE U OSNOVNOM ŠKOLSTVU</t>
  </si>
  <si>
    <t>Aktivnost A407101</t>
  </si>
  <si>
    <t>Izborna nastava i ostale izvannastavne aktivnosti</t>
  </si>
  <si>
    <t>Pomoći dane u inozemstvo i unutar općeg proračuna</t>
  </si>
  <si>
    <t>Izvor financiranja 5.8.</t>
  </si>
  <si>
    <t>OSNOVNE ŠKOLE - Prihod od donacija</t>
  </si>
  <si>
    <t>Aktivnost A407103</t>
  </si>
  <si>
    <t>Produženi boravak i školska prehrana</t>
  </si>
  <si>
    <t>Izvor financiranja 3.9.</t>
  </si>
  <si>
    <t>OSNOVNE ŠKOLE - Posebnene namjene</t>
  </si>
  <si>
    <t>Aktivnost A407104</t>
  </si>
  <si>
    <t>Ostali programi u osnovnom obrazovanju</t>
  </si>
  <si>
    <t>Izvor financiranja 6.5.</t>
  </si>
  <si>
    <t>OSNOVNE ŠKOLE - Prihodi od nefinancijske imovine</t>
  </si>
  <si>
    <t>Tekući projekt T407105</t>
  </si>
  <si>
    <t>Zaklada "Hrvatska za djecu"- školska kuhinja</t>
  </si>
  <si>
    <t>Izvor financiranja 5.1.</t>
  </si>
  <si>
    <t>GRAD SAMOBOR - Prihod od donacija</t>
  </si>
  <si>
    <t>Tekući projekt T407106</t>
  </si>
  <si>
    <t>Školska shema</t>
  </si>
  <si>
    <t>Izvor financiranja 4.1.</t>
  </si>
  <si>
    <t>GRAD SAMOBOR - Pomoći</t>
  </si>
  <si>
    <t>Tekući projekt T407115</t>
  </si>
  <si>
    <t>Vjetar u leđa - pomoćnici u nastavi - faza III</t>
  </si>
  <si>
    <t>Tekući projekt T407116</t>
  </si>
  <si>
    <t>Pomoćnici u nastavi financirani iz Proračuna Grada</t>
  </si>
  <si>
    <t>Tekući projekt T407123</t>
  </si>
  <si>
    <t>Pripravništvo HZZ - OŠ Samobor</t>
  </si>
  <si>
    <t>Tekući projekt T407134</t>
  </si>
  <si>
    <t>Vjetar u leđa - faza IV - OŠ Samobor</t>
  </si>
  <si>
    <t>Tekući projekt T407140</t>
  </si>
  <si>
    <t>Vjetar u leđa - faza V - OŠ Samobor</t>
  </si>
  <si>
    <t>0960 Dodatne usluge u obrazovanju</t>
  </si>
  <si>
    <t>Prihodi od pomoći</t>
  </si>
  <si>
    <t>Posebne namjene</t>
  </si>
  <si>
    <t>Prihodi od nefinancijske imovine</t>
  </si>
  <si>
    <t>Prihodi od donacija</t>
  </si>
  <si>
    <t>Pomoći</t>
  </si>
  <si>
    <t>Donacije</t>
  </si>
  <si>
    <t xml:space="preserve">Prihodi iz nadležnog proračuna za financiranje redovne djelatnosti proračunskih korisnika </t>
  </si>
  <si>
    <t>donacije</t>
  </si>
  <si>
    <t>1.1.</t>
  </si>
  <si>
    <t>3.1.</t>
  </si>
  <si>
    <t>4.9.</t>
  </si>
  <si>
    <t>3.9.</t>
  </si>
  <si>
    <t>6.5.</t>
  </si>
  <si>
    <t>2.9.</t>
  </si>
  <si>
    <t>5.8.</t>
  </si>
  <si>
    <t>4.1.</t>
  </si>
  <si>
    <t>5.1.</t>
  </si>
  <si>
    <t>UKUPAN DONOS VIŠKA / MANJKA IZ PRETHODNE(IH) GODINE</t>
  </si>
  <si>
    <t>Vlastiti izvori</t>
  </si>
  <si>
    <t>Rezultat poslovanja</t>
  </si>
  <si>
    <t>Višak prihoda</t>
  </si>
  <si>
    <t>Manjak prihoda</t>
  </si>
  <si>
    <t>Prigodi od donacija</t>
  </si>
  <si>
    <t>C) PRENESENI VIŠAK/MANJAK PRIHODA NAD RASHODIMA</t>
  </si>
  <si>
    <t>Članak 2.</t>
  </si>
  <si>
    <t>Članak 3.</t>
  </si>
  <si>
    <t>Članak 4.</t>
  </si>
  <si>
    <t>Članak 5.</t>
  </si>
  <si>
    <t>Članak 6.</t>
  </si>
  <si>
    <t>I. OPĆI DIO</t>
  </si>
  <si>
    <t>A) SAŽETAK RAČUNA PRIHODA I RASHODA</t>
  </si>
  <si>
    <t>Članak 1.</t>
  </si>
  <si>
    <t>KLASA: 400-02/22-01/01</t>
  </si>
  <si>
    <t>URBROJ: 238-27-14-22-5</t>
  </si>
  <si>
    <t xml:space="preserve">     Ovaj Financijski plan za 2023. i projekcije za 2024. i 2025. godinu objavit će se na službenoj Internet stranici Osnovne Škole Samobor, a stupa na snagu 1. siječnja 2023. godine.</t>
  </si>
  <si>
    <t>PRESJEDNICA ŠO:</t>
  </si>
  <si>
    <t>Maja Karlo</t>
  </si>
  <si>
    <t>UKUPNO</t>
  </si>
  <si>
    <r>
      <t xml:space="preserve">Na temelju članka 38. stavka 3. Zakona o proračunu (Narodne novine br. 144/21), članka 142. Statuta Osnovne škole Samobor, Školski odbor Osnove škole Samobor na </t>
    </r>
    <r>
      <rPr>
        <u/>
        <sz val="12"/>
        <color theme="1"/>
        <rFont val="Times New Roman"/>
        <family val="1"/>
        <charset val="238"/>
      </rPr>
      <t xml:space="preserve"> 18    </t>
    </r>
    <r>
      <rPr>
        <sz val="12"/>
        <color theme="1"/>
        <rFont val="Times New Roman"/>
        <family val="1"/>
        <charset val="238"/>
      </rPr>
      <t xml:space="preserve"> sjednici održanoj </t>
    </r>
    <r>
      <rPr>
        <u/>
        <sz val="12"/>
        <color theme="1"/>
        <rFont val="Times New Roman"/>
        <family val="1"/>
        <charset val="238"/>
      </rPr>
      <t xml:space="preserve">     27.12.2022.   </t>
    </r>
    <r>
      <rPr>
        <sz val="12"/>
        <color theme="1"/>
        <rFont val="Times New Roman"/>
        <family val="1"/>
        <charset val="238"/>
      </rPr>
      <t xml:space="preserve"> godine donio je: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</si>
</sst>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2" fillId="0" borderId="0"/>
  </cellStyleXfs>
  <cellXfs count="1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1" fillId="0" borderId="11" xfId="1" applyFont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8" fillId="0" borderId="0" xfId="0" quotePrefix="1" applyFont="1" applyAlignment="1">
      <alignment horizontal="left" wrapText="1"/>
    </xf>
    <xf numFmtId="0" fontId="19" fillId="0" borderId="0" xfId="0" applyFont="1" applyAlignment="1">
      <alignment wrapText="1"/>
    </xf>
    <xf numFmtId="3" fontId="12" fillId="0" borderId="0" xfId="0" applyNumberFormat="1" applyFont="1" applyAlignment="1">
      <alignment horizontal="right"/>
    </xf>
    <xf numFmtId="0" fontId="16" fillId="0" borderId="0" xfId="0" applyFont="1"/>
    <xf numFmtId="0" fontId="18" fillId="0" borderId="0" xfId="0" quotePrefix="1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2" fillId="0" borderId="0" xfId="0" quotePrefix="1" applyFont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3" fontId="23" fillId="3" borderId="3" xfId="0" applyNumberFormat="1" applyFont="1" applyFill="1" applyBorder="1" applyAlignment="1">
      <alignment horizontal="right"/>
    </xf>
    <xf numFmtId="0" fontId="26" fillId="0" borderId="4" xfId="0" applyFont="1" applyBorder="1" applyAlignment="1">
      <alignment vertical="center"/>
    </xf>
    <xf numFmtId="3" fontId="24" fillId="0" borderId="3" xfId="0" applyNumberFormat="1" applyFont="1" applyBorder="1" applyAlignment="1">
      <alignment horizontal="right"/>
    </xf>
    <xf numFmtId="0" fontId="26" fillId="0" borderId="2" xfId="0" applyFont="1" applyBorder="1" applyAlignment="1">
      <alignment vertical="center"/>
    </xf>
    <xf numFmtId="0" fontId="25" fillId="3" borderId="1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/>
    </xf>
    <xf numFmtId="0" fontId="11" fillId="0" borderId="12" xfId="1" applyFont="1" applyBorder="1"/>
    <xf numFmtId="0" fontId="13" fillId="5" borderId="3" xfId="0" applyFont="1" applyFill="1" applyBorder="1" applyAlignment="1">
      <alignment horizontal="left"/>
    </xf>
    <xf numFmtId="0" fontId="16" fillId="0" borderId="2" xfId="0" applyFont="1" applyBorder="1"/>
    <xf numFmtId="3" fontId="24" fillId="5" borderId="3" xfId="0" applyNumberFormat="1" applyFont="1" applyFill="1" applyBorder="1" applyAlignment="1">
      <alignment horizontal="right"/>
    </xf>
    <xf numFmtId="3" fontId="24" fillId="5" borderId="3" xfId="0" quotePrefix="1" applyNumberFormat="1" applyFont="1" applyFill="1" applyBorder="1" applyAlignment="1">
      <alignment horizontal="right"/>
    </xf>
    <xf numFmtId="3" fontId="23" fillId="4" borderId="3" xfId="0" applyNumberFormat="1" applyFont="1" applyFill="1" applyBorder="1" applyAlignment="1">
      <alignment horizontal="right"/>
    </xf>
    <xf numFmtId="0" fontId="24" fillId="5" borderId="1" xfId="0" applyFont="1" applyFill="1" applyBorder="1" applyAlignment="1">
      <alignment horizontal="left" vertical="center"/>
    </xf>
    <xf numFmtId="0" fontId="13" fillId="0" borderId="2" xfId="0" applyFont="1" applyBorder="1"/>
    <xf numFmtId="0" fontId="23" fillId="5" borderId="2" xfId="0" applyFont="1" applyFill="1" applyBorder="1" applyAlignment="1">
      <alignment horizontal="left" vertical="center"/>
    </xf>
    <xf numFmtId="3" fontId="25" fillId="0" borderId="3" xfId="0" applyNumberFormat="1" applyFont="1" applyBorder="1" applyAlignment="1">
      <alignment horizontal="right"/>
    </xf>
    <xf numFmtId="0" fontId="26" fillId="5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9" fillId="0" borderId="0" xfId="0" applyFont="1"/>
    <xf numFmtId="0" fontId="0" fillId="0" borderId="0" xfId="0" applyFont="1"/>
    <xf numFmtId="3" fontId="9" fillId="2" borderId="3" xfId="0" applyNumberFormat="1" applyFont="1" applyFill="1" applyBorder="1" applyAlignment="1">
      <alignment horizontal="right"/>
    </xf>
    <xf numFmtId="0" fontId="3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0" fillId="0" borderId="0" xfId="0" applyNumberFormat="1"/>
    <xf numFmtId="0" fontId="0" fillId="0" borderId="3" xfId="0" applyBorder="1"/>
    <xf numFmtId="3" fontId="0" fillId="0" borderId="3" xfId="0" applyNumberFormat="1" applyBorder="1"/>
    <xf numFmtId="3" fontId="1" fillId="0" borderId="0" xfId="0" applyNumberFormat="1" applyFont="1" applyAlignment="1">
      <alignment horizontal="center" vertical="center" wrapText="1"/>
    </xf>
    <xf numFmtId="3" fontId="30" fillId="0" borderId="0" xfId="0" applyNumberFormat="1" applyFont="1"/>
    <xf numFmtId="3" fontId="9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3" fontId="0" fillId="0" borderId="0" xfId="0" applyNumberFormat="1" applyBorder="1"/>
    <xf numFmtId="3" fontId="30" fillId="0" borderId="0" xfId="0" applyNumberFormat="1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/>
    <xf numFmtId="0" fontId="30" fillId="0" borderId="13" xfId="0" applyFont="1" applyBorder="1" applyAlignment="1"/>
    <xf numFmtId="0" fontId="0" fillId="0" borderId="13" xfId="0" applyBorder="1"/>
    <xf numFmtId="0" fontId="28" fillId="2" borderId="3" xfId="0" quotePrefix="1" applyFont="1" applyFill="1" applyBorder="1" applyAlignment="1">
      <alignment horizontal="left" vertical="center"/>
    </xf>
    <xf numFmtId="0" fontId="30" fillId="0" borderId="3" xfId="0" applyFont="1" applyBorder="1"/>
    <xf numFmtId="0" fontId="30" fillId="0" borderId="3" xfId="0" applyFont="1" applyBorder="1" applyAlignment="1">
      <alignment horizontal="left"/>
    </xf>
    <xf numFmtId="3" fontId="0" fillId="0" borderId="3" xfId="0" applyNumberFormat="1" applyFont="1" applyBorder="1"/>
    <xf numFmtId="3" fontId="29" fillId="0" borderId="0" xfId="0" applyNumberFormat="1" applyFont="1"/>
    <xf numFmtId="0" fontId="0" fillId="0" borderId="0" xfId="0" applyAlignment="1"/>
    <xf numFmtId="0" fontId="13" fillId="5" borderId="1" xfId="0" applyFont="1" applyFill="1" applyBorder="1" applyAlignment="1">
      <alignment horizontal="left"/>
    </xf>
    <xf numFmtId="3" fontId="23" fillId="4" borderId="14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3" fontId="0" fillId="0" borderId="0" xfId="0" applyNumberFormat="1" applyBorder="1" applyAlignment="1"/>
    <xf numFmtId="0" fontId="0" fillId="0" borderId="0" xfId="0" applyAlignment="1">
      <alignment horizontal="center"/>
    </xf>
    <xf numFmtId="14" fontId="30" fillId="0" borderId="0" xfId="0" applyNumberFormat="1" applyFont="1" applyBorder="1" applyAlignment="1"/>
    <xf numFmtId="3" fontId="14" fillId="0" borderId="0" xfId="0" applyNumberFormat="1" applyFont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/>
    </xf>
    <xf numFmtId="4" fontId="16" fillId="0" borderId="0" xfId="0" applyNumberFormat="1" applyFont="1"/>
    <xf numFmtId="3" fontId="16" fillId="0" borderId="0" xfId="0" applyNumberFormat="1" applyFont="1"/>
    <xf numFmtId="0" fontId="13" fillId="5" borderId="3" xfId="0" applyFont="1" applyFill="1" applyBorder="1" applyAlignment="1">
      <alignment horizontal="center"/>
    </xf>
    <xf numFmtId="0" fontId="20" fillId="0" borderId="0" xfId="0" applyFont="1"/>
    <xf numFmtId="0" fontId="31" fillId="0" borderId="0" xfId="2" applyFont="1" applyFill="1" applyAlignment="1">
      <alignment horizontal="left"/>
    </xf>
    <xf numFmtId="0" fontId="19" fillId="0" borderId="0" xfId="3" applyFont="1" applyFill="1" applyAlignment="1"/>
    <xf numFmtId="3" fontId="18" fillId="0" borderId="0" xfId="2" applyNumberFormat="1" applyFont="1" applyFill="1" applyAlignment="1">
      <alignment horizontal="center"/>
    </xf>
    <xf numFmtId="0" fontId="12" fillId="0" borderId="0" xfId="0" applyFont="1" applyAlignment="1">
      <alignment vertical="center"/>
    </xf>
    <xf numFmtId="0" fontId="16" fillId="0" borderId="0" xfId="0" applyFont="1"/>
    <xf numFmtId="0" fontId="26" fillId="3" borderId="4" xfId="0" applyFont="1" applyFill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2" applyFont="1" applyFill="1" applyAlignment="1">
      <alignment horizontal="left"/>
    </xf>
    <xf numFmtId="0" fontId="13" fillId="5" borderId="3" xfId="0" applyFont="1" applyFill="1" applyBorder="1" applyAlignment="1"/>
    <xf numFmtId="0" fontId="3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5" fillId="0" borderId="1" xfId="0" quotePrefix="1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23" fillId="0" borderId="7" xfId="0" quotePrefix="1" applyFont="1" applyBorder="1" applyAlignment="1">
      <alignment horizontal="center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3" fillId="0" borderId="10" xfId="0" quotePrefix="1" applyFont="1" applyBorder="1" applyAlignment="1">
      <alignment horizontal="center" vertical="center" wrapText="1"/>
    </xf>
    <xf numFmtId="0" fontId="23" fillId="0" borderId="6" xfId="0" quotePrefix="1" applyFont="1" applyBorder="1" applyAlignment="1">
      <alignment horizontal="center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23" fillId="0" borderId="9" xfId="0" quotePrefix="1" applyFont="1" applyBorder="1" applyAlignment="1">
      <alignment horizontal="center" vertical="center" wrapText="1"/>
    </xf>
    <xf numFmtId="0" fontId="25" fillId="3" borderId="1" xfId="0" quotePrefix="1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9" fillId="0" borderId="0" xfId="2" applyFont="1" applyFill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no 6" xfId="3"/>
    <cellStyle name="Obično 4 2" xfId="2"/>
    <cellStyle name="Obično_List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-2022/Racunski%20plan%20-%20s%20vidljivim%20izmjenama%20i%20dopunama%20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razredi"/>
    </sheetNames>
    <sheetDataSet>
      <sheetData sheetId="0"/>
      <sheetData sheetId="1"/>
      <sheetData sheetId="2"/>
      <sheetData sheetId="3"/>
      <sheetData sheetId="4"/>
      <sheetData sheetId="5"/>
      <sheetData sheetId="6">
        <row r="333">
          <cell r="E333" t="str">
            <v>Prihodi od upravnih i administrativnih pristojbi, pristojbi po posebnim propisima i naknada</v>
          </cell>
        </row>
        <row r="399">
          <cell r="E399" t="str">
            <v>Prihodi od prodaje proizvoda i robe te pruženih usluga i prihodi od donacija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workbookViewId="0">
      <selection activeCell="H12" sqref="H12"/>
    </sheetView>
  </sheetViews>
  <sheetFormatPr defaultRowHeight="15" x14ac:dyDescent="0.25"/>
  <cols>
    <col min="6" max="10" width="11.28515625" bestFit="1" customWidth="1"/>
  </cols>
  <sheetData>
    <row r="1" spans="1:10" ht="15.75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</row>
    <row r="2" spans="1:10" ht="31.5" customHeight="1" x14ac:dyDescent="0.25">
      <c r="A2" s="143" t="s">
        <v>157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5.75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ht="33.75" customHeight="1" x14ac:dyDescent="0.25">
      <c r="A4" s="144" t="s">
        <v>64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ht="15.75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0" ht="15.75" x14ac:dyDescent="0.25">
      <c r="A6" s="144" t="s">
        <v>148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15.75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10" ht="15.75" x14ac:dyDescent="0.25">
      <c r="A8" s="115" t="s">
        <v>150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ht="15.75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0" x14ac:dyDescent="0.25">
      <c r="A10" s="127" t="s">
        <v>149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0" ht="15.75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ht="25.5" x14ac:dyDescent="0.25">
      <c r="A12" s="129" t="s">
        <v>52</v>
      </c>
      <c r="B12" s="130"/>
      <c r="C12" s="130"/>
      <c r="D12" s="130"/>
      <c r="E12" s="131"/>
      <c r="F12" s="19" t="s">
        <v>46</v>
      </c>
      <c r="G12" s="19" t="s">
        <v>47</v>
      </c>
      <c r="H12" s="19" t="s">
        <v>48</v>
      </c>
      <c r="I12" s="19" t="s">
        <v>37</v>
      </c>
      <c r="J12" s="20" t="s">
        <v>38</v>
      </c>
    </row>
    <row r="13" spans="1:10" x14ac:dyDescent="0.25">
      <c r="A13" s="132"/>
      <c r="B13" s="133"/>
      <c r="C13" s="133"/>
      <c r="D13" s="133"/>
      <c r="E13" s="134"/>
      <c r="F13" s="21" t="s">
        <v>43</v>
      </c>
      <c r="G13" s="21" t="s">
        <v>43</v>
      </c>
      <c r="H13" s="21" t="s">
        <v>43</v>
      </c>
      <c r="I13" s="21" t="s">
        <v>43</v>
      </c>
      <c r="J13" s="22" t="s">
        <v>43</v>
      </c>
    </row>
    <row r="14" spans="1:10" x14ac:dyDescent="0.25">
      <c r="A14" s="146" t="s">
        <v>0</v>
      </c>
      <c r="B14" s="136"/>
      <c r="C14" s="136"/>
      <c r="D14" s="136"/>
      <c r="E14" s="147"/>
      <c r="F14" s="35">
        <f>F15+F16</f>
        <v>2391341</v>
      </c>
      <c r="G14" s="35">
        <f>G15+G16</f>
        <v>2826903.8423253032</v>
      </c>
      <c r="H14" s="35">
        <f>H15+H16</f>
        <v>2998559</v>
      </c>
      <c r="I14" s="35">
        <f>I15+I16</f>
        <v>3034465</v>
      </c>
      <c r="J14" s="35">
        <f>J15+J16</f>
        <v>3081010</v>
      </c>
    </row>
    <row r="15" spans="1:10" x14ac:dyDescent="0.25">
      <c r="A15" s="23">
        <v>6</v>
      </c>
      <c r="B15" s="18" t="s">
        <v>12</v>
      </c>
      <c r="C15" s="118"/>
      <c r="D15" s="118"/>
      <c r="E15" s="36"/>
      <c r="F15" s="37">
        <v>2391341</v>
      </c>
      <c r="G15" s="37">
        <f>G25/7.5345</f>
        <v>2826903.8423253032</v>
      </c>
      <c r="H15" s="37">
        <v>2998559</v>
      </c>
      <c r="I15" s="37">
        <v>3034465</v>
      </c>
      <c r="J15" s="37">
        <v>3081010</v>
      </c>
    </row>
    <row r="16" spans="1:10" x14ac:dyDescent="0.25">
      <c r="A16" s="23">
        <v>7</v>
      </c>
      <c r="B16" s="18" t="s">
        <v>14</v>
      </c>
      <c r="C16" s="38"/>
      <c r="D16" s="38"/>
      <c r="E16" s="36"/>
      <c r="F16" s="37">
        <v>0</v>
      </c>
      <c r="G16" s="37">
        <v>0</v>
      </c>
      <c r="H16" s="37">
        <v>0</v>
      </c>
      <c r="I16" s="37">
        <v>0</v>
      </c>
      <c r="J16" s="37">
        <v>0</v>
      </c>
    </row>
    <row r="17" spans="1:10" x14ac:dyDescent="0.25">
      <c r="A17" s="39" t="s">
        <v>2</v>
      </c>
      <c r="B17" s="40"/>
      <c r="C17" s="40"/>
      <c r="D17" s="40"/>
      <c r="E17" s="117"/>
      <c r="F17" s="35">
        <f>F18+F19</f>
        <v>2325751</v>
      </c>
      <c r="G17" s="35">
        <f>G18+G19</f>
        <v>2839514</v>
      </c>
      <c r="H17" s="35">
        <f>H18+H19</f>
        <v>3001810</v>
      </c>
      <c r="I17" s="35">
        <f>I18+I19</f>
        <v>3034465</v>
      </c>
      <c r="J17" s="35">
        <f>J18+J19</f>
        <v>3081010</v>
      </c>
    </row>
    <row r="18" spans="1:10" x14ac:dyDescent="0.25">
      <c r="A18" s="23">
        <v>3</v>
      </c>
      <c r="B18" s="18" t="s">
        <v>17</v>
      </c>
      <c r="C18" s="118"/>
      <c r="D18" s="118"/>
      <c r="E18" s="41"/>
      <c r="F18" s="37">
        <v>2299349</v>
      </c>
      <c r="G18" s="37">
        <f>2783345</f>
        <v>2783345</v>
      </c>
      <c r="H18" s="37">
        <v>2952171</v>
      </c>
      <c r="I18" s="37">
        <v>2985315</v>
      </c>
      <c r="J18" s="37">
        <v>3031860</v>
      </c>
    </row>
    <row r="19" spans="1:10" x14ac:dyDescent="0.25">
      <c r="A19" s="23">
        <v>4</v>
      </c>
      <c r="B19" s="18" t="s">
        <v>19</v>
      </c>
      <c r="C19" s="38"/>
      <c r="D19" s="38"/>
      <c r="E19" s="36"/>
      <c r="F19" s="37">
        <v>26402</v>
      </c>
      <c r="G19" s="37">
        <v>56169</v>
      </c>
      <c r="H19" s="37">
        <v>49639</v>
      </c>
      <c r="I19" s="37">
        <v>49150</v>
      </c>
      <c r="J19" s="37">
        <v>49150</v>
      </c>
    </row>
    <row r="20" spans="1:10" x14ac:dyDescent="0.25">
      <c r="A20" s="135" t="s">
        <v>3</v>
      </c>
      <c r="B20" s="136"/>
      <c r="C20" s="136"/>
      <c r="D20" s="136"/>
      <c r="E20" s="137"/>
      <c r="F20" s="35">
        <f>F14-F17</f>
        <v>65590</v>
      </c>
      <c r="G20" s="35">
        <f>G14-G17</f>
        <v>-12610.157674696762</v>
      </c>
      <c r="H20" s="35">
        <f>H14-H17</f>
        <v>-3251</v>
      </c>
      <c r="I20" s="35">
        <f>I14-I17</f>
        <v>0</v>
      </c>
      <c r="J20" s="35">
        <f>J14-J17</f>
        <v>0</v>
      </c>
    </row>
    <row r="21" spans="1:10" ht="15.75" x14ac:dyDescent="0.25">
      <c r="A21" s="28"/>
      <c r="B21" s="29"/>
      <c r="C21" s="29"/>
      <c r="D21" s="29"/>
      <c r="E21" s="29"/>
      <c r="F21" s="26"/>
      <c r="G21" s="26"/>
      <c r="H21" s="26"/>
      <c r="I21" s="26"/>
      <c r="J21" s="26"/>
    </row>
    <row r="22" spans="1:10" ht="25.5" x14ac:dyDescent="0.25">
      <c r="A22" s="129" t="s">
        <v>52</v>
      </c>
      <c r="B22" s="130"/>
      <c r="C22" s="130"/>
      <c r="D22" s="130"/>
      <c r="E22" s="131"/>
      <c r="F22" s="19" t="s">
        <v>46</v>
      </c>
      <c r="G22" s="19" t="s">
        <v>47</v>
      </c>
      <c r="H22" s="19" t="s">
        <v>48</v>
      </c>
      <c r="I22" s="19" t="s">
        <v>37</v>
      </c>
      <c r="J22" s="20" t="s">
        <v>38</v>
      </c>
    </row>
    <row r="23" spans="1:10" x14ac:dyDescent="0.25">
      <c r="A23" s="132"/>
      <c r="B23" s="133"/>
      <c r="C23" s="133"/>
      <c r="D23" s="133"/>
      <c r="E23" s="134"/>
      <c r="F23" s="21" t="s">
        <v>44</v>
      </c>
      <c r="G23" s="21" t="s">
        <v>44</v>
      </c>
      <c r="H23" s="21" t="s">
        <v>44</v>
      </c>
      <c r="I23" s="21" t="s">
        <v>44</v>
      </c>
      <c r="J23" s="22" t="s">
        <v>44</v>
      </c>
    </row>
    <row r="24" spans="1:10" x14ac:dyDescent="0.25">
      <c r="A24" s="146" t="s">
        <v>0</v>
      </c>
      <c r="B24" s="136"/>
      <c r="C24" s="136"/>
      <c r="D24" s="136"/>
      <c r="E24" s="147"/>
      <c r="F24" s="35">
        <f>F25+F26</f>
        <v>18017556</v>
      </c>
      <c r="G24" s="35">
        <f>G25+G26</f>
        <v>21299307</v>
      </c>
      <c r="H24" s="35">
        <f>H25+H26</f>
        <v>22592642.785500001</v>
      </c>
      <c r="I24" s="35">
        <f>I25+I26</f>
        <v>22863176.5425</v>
      </c>
      <c r="J24" s="35">
        <f>J25+J26</f>
        <v>23213869.845000003</v>
      </c>
    </row>
    <row r="25" spans="1:10" x14ac:dyDescent="0.25">
      <c r="A25" s="23">
        <v>6</v>
      </c>
      <c r="B25" s="18" t="s">
        <v>12</v>
      </c>
      <c r="C25" s="118"/>
      <c r="D25" s="118"/>
      <c r="E25" s="36"/>
      <c r="F25" s="37">
        <v>18017556</v>
      </c>
      <c r="G25" s="37">
        <f>21219033+80274</f>
        <v>21299307</v>
      </c>
      <c r="H25" s="37">
        <f>H15*7.5345</f>
        <v>22592642.785500001</v>
      </c>
      <c r="I25" s="37">
        <f>I15*7.5345</f>
        <v>22863176.5425</v>
      </c>
      <c r="J25" s="37">
        <f>J15*7.5345</f>
        <v>23213869.845000003</v>
      </c>
    </row>
    <row r="26" spans="1:10" x14ac:dyDescent="0.25">
      <c r="A26" s="23">
        <v>7</v>
      </c>
      <c r="B26" s="18" t="s">
        <v>14</v>
      </c>
      <c r="C26" s="38"/>
      <c r="D26" s="38"/>
      <c r="E26" s="36"/>
      <c r="F26" s="37">
        <v>0</v>
      </c>
      <c r="G26" s="37">
        <v>0</v>
      </c>
      <c r="H26" s="37">
        <v>0</v>
      </c>
      <c r="I26" s="37">
        <v>0</v>
      </c>
      <c r="J26" s="37">
        <v>0</v>
      </c>
    </row>
    <row r="27" spans="1:10" x14ac:dyDescent="0.25">
      <c r="A27" s="39" t="s">
        <v>2</v>
      </c>
      <c r="B27" s="40"/>
      <c r="C27" s="40"/>
      <c r="D27" s="40"/>
      <c r="E27" s="117"/>
      <c r="F27" s="35">
        <f>F28+F29</f>
        <v>17523370.909499999</v>
      </c>
      <c r="G27" s="35">
        <f>G28+G29</f>
        <v>21394318</v>
      </c>
      <c r="H27" s="35">
        <f>H28+H29</f>
        <v>22617137.445</v>
      </c>
      <c r="I27" s="35">
        <f>I28+I29</f>
        <v>22863176.5425</v>
      </c>
      <c r="J27" s="35">
        <f>J28+J29</f>
        <v>23213869.845000003</v>
      </c>
    </row>
    <row r="28" spans="1:10" x14ac:dyDescent="0.25">
      <c r="A28" s="23">
        <v>3</v>
      </c>
      <c r="B28" s="18" t="s">
        <v>17</v>
      </c>
      <c r="C28" s="38"/>
      <c r="D28" s="38"/>
      <c r="E28" s="36"/>
      <c r="F28" s="37">
        <f>F18*7.5345</f>
        <v>17324445.0405</v>
      </c>
      <c r="G28" s="37">
        <v>20971118</v>
      </c>
      <c r="H28" s="37">
        <f t="shared" ref="H28:J29" si="0">H18*7.5345</f>
        <v>22243132.399500001</v>
      </c>
      <c r="I28" s="37">
        <f t="shared" si="0"/>
        <v>22492855.8675</v>
      </c>
      <c r="J28" s="37">
        <f t="shared" si="0"/>
        <v>22843549.170000002</v>
      </c>
    </row>
    <row r="29" spans="1:10" x14ac:dyDescent="0.25">
      <c r="A29" s="23">
        <v>4</v>
      </c>
      <c r="B29" s="18" t="s">
        <v>19</v>
      </c>
      <c r="C29" s="38"/>
      <c r="D29" s="38"/>
      <c r="E29" s="36"/>
      <c r="F29" s="37">
        <f>F19*7.5345</f>
        <v>198925.86900000001</v>
      </c>
      <c r="G29" s="37">
        <v>423200</v>
      </c>
      <c r="H29" s="37">
        <f t="shared" si="0"/>
        <v>374005.04550000001</v>
      </c>
      <c r="I29" s="37">
        <f t="shared" si="0"/>
        <v>370320.67500000005</v>
      </c>
      <c r="J29" s="37">
        <f t="shared" si="0"/>
        <v>370320.67500000005</v>
      </c>
    </row>
    <row r="30" spans="1:10" x14ac:dyDescent="0.25">
      <c r="A30" s="135" t="s">
        <v>3</v>
      </c>
      <c r="B30" s="136"/>
      <c r="C30" s="136"/>
      <c r="D30" s="136"/>
      <c r="E30" s="137"/>
      <c r="F30" s="35">
        <f>F24-F27</f>
        <v>494185.09050000086</v>
      </c>
      <c r="G30" s="35">
        <f>G24-G27</f>
        <v>-95011</v>
      </c>
      <c r="H30" s="35">
        <f>H24-H27</f>
        <v>-24494.659499999136</v>
      </c>
      <c r="I30" s="35">
        <f>I24-I27</f>
        <v>0</v>
      </c>
      <c r="J30" s="35">
        <f>J24-J27</f>
        <v>0</v>
      </c>
    </row>
    <row r="31" spans="1:10" ht="15.75" x14ac:dyDescent="0.25">
      <c r="A31" s="119"/>
      <c r="B31" s="30"/>
      <c r="C31" s="30"/>
      <c r="D31" s="30"/>
      <c r="E31" s="30"/>
      <c r="F31" s="106"/>
      <c r="G31" s="30"/>
      <c r="H31" s="30"/>
      <c r="I31" s="31"/>
      <c r="J31" s="31"/>
    </row>
    <row r="32" spans="1:10" x14ac:dyDescent="0.25">
      <c r="A32" s="127" t="s">
        <v>32</v>
      </c>
      <c r="B32" s="127"/>
      <c r="C32" s="127"/>
      <c r="D32" s="127"/>
      <c r="E32" s="127"/>
      <c r="F32" s="127"/>
      <c r="G32" s="127"/>
      <c r="H32" s="127"/>
      <c r="I32" s="127"/>
      <c r="J32" s="127"/>
    </row>
    <row r="33" spans="1:10" ht="15.75" x14ac:dyDescent="0.25">
      <c r="A33" s="119"/>
      <c r="B33" s="30"/>
      <c r="C33" s="30"/>
      <c r="D33" s="30"/>
      <c r="E33" s="30"/>
      <c r="F33" s="30"/>
      <c r="G33" s="30"/>
      <c r="H33" s="30"/>
      <c r="I33" s="31"/>
      <c r="J33" s="42" t="s">
        <v>45</v>
      </c>
    </row>
    <row r="34" spans="1:10" ht="25.5" x14ac:dyDescent="0.25">
      <c r="A34" s="129" t="s">
        <v>52</v>
      </c>
      <c r="B34" s="130"/>
      <c r="C34" s="130"/>
      <c r="D34" s="130"/>
      <c r="E34" s="131"/>
      <c r="F34" s="19" t="s">
        <v>49</v>
      </c>
      <c r="G34" s="19" t="s">
        <v>50</v>
      </c>
      <c r="H34" s="19" t="s">
        <v>48</v>
      </c>
      <c r="I34" s="19" t="s">
        <v>37</v>
      </c>
      <c r="J34" s="20" t="s">
        <v>38</v>
      </c>
    </row>
    <row r="35" spans="1:10" x14ac:dyDescent="0.25">
      <c r="A35" s="132"/>
      <c r="B35" s="133"/>
      <c r="C35" s="133"/>
      <c r="D35" s="133"/>
      <c r="E35" s="134"/>
      <c r="F35" s="21" t="s">
        <v>43</v>
      </c>
      <c r="G35" s="21" t="s">
        <v>43</v>
      </c>
      <c r="H35" s="21" t="s">
        <v>43</v>
      </c>
      <c r="I35" s="21" t="s">
        <v>43</v>
      </c>
      <c r="J35" s="22" t="s">
        <v>43</v>
      </c>
    </row>
    <row r="36" spans="1:10" x14ac:dyDescent="0.25">
      <c r="A36" s="23">
        <v>8</v>
      </c>
      <c r="B36" s="43" t="s">
        <v>25</v>
      </c>
      <c r="C36" s="38"/>
      <c r="D36" s="38"/>
      <c r="E36" s="36"/>
      <c r="F36" s="37">
        <v>0</v>
      </c>
      <c r="G36" s="37">
        <v>0</v>
      </c>
      <c r="H36" s="37">
        <v>0</v>
      </c>
      <c r="I36" s="37">
        <v>0</v>
      </c>
      <c r="J36" s="37">
        <v>0</v>
      </c>
    </row>
    <row r="37" spans="1:10" x14ac:dyDescent="0.25">
      <c r="A37" s="23">
        <v>5</v>
      </c>
      <c r="B37" s="18" t="s">
        <v>26</v>
      </c>
      <c r="C37" s="38"/>
      <c r="D37" s="38"/>
      <c r="E37" s="36"/>
      <c r="F37" s="37">
        <v>0</v>
      </c>
      <c r="G37" s="118">
        <v>0</v>
      </c>
      <c r="H37" s="37">
        <v>0</v>
      </c>
      <c r="I37" s="37">
        <v>0</v>
      </c>
      <c r="J37" s="37">
        <v>0</v>
      </c>
    </row>
    <row r="38" spans="1:10" x14ac:dyDescent="0.25">
      <c r="A38" s="135" t="s">
        <v>4</v>
      </c>
      <c r="B38" s="136"/>
      <c r="C38" s="136"/>
      <c r="D38" s="136"/>
      <c r="E38" s="137"/>
      <c r="F38" s="35">
        <f>F36-F37</f>
        <v>0</v>
      </c>
      <c r="G38" s="35">
        <f>G36-G37</f>
        <v>0</v>
      </c>
      <c r="H38" s="35">
        <f>H36-H37</f>
        <v>0</v>
      </c>
      <c r="I38" s="35">
        <f>I36-I37</f>
        <v>0</v>
      </c>
      <c r="J38" s="35">
        <f>J36-J37</f>
        <v>0</v>
      </c>
    </row>
    <row r="39" spans="1:10" ht="15.75" x14ac:dyDescent="0.25">
      <c r="A39" s="119"/>
      <c r="B39" s="30"/>
      <c r="C39" s="30"/>
      <c r="D39" s="30"/>
      <c r="E39" s="30"/>
      <c r="F39" s="30"/>
      <c r="G39" s="30"/>
      <c r="H39" s="30"/>
      <c r="I39" s="31"/>
      <c r="J39" s="31"/>
    </row>
    <row r="40" spans="1:10" ht="25.5" x14ac:dyDescent="0.25">
      <c r="A40" s="129" t="s">
        <v>52</v>
      </c>
      <c r="B40" s="130"/>
      <c r="C40" s="130"/>
      <c r="D40" s="130"/>
      <c r="E40" s="131"/>
      <c r="F40" s="19" t="s">
        <v>49</v>
      </c>
      <c r="G40" s="19" t="s">
        <v>50</v>
      </c>
      <c r="H40" s="19" t="s">
        <v>48</v>
      </c>
      <c r="I40" s="19" t="s">
        <v>37</v>
      </c>
      <c r="J40" s="20" t="s">
        <v>38</v>
      </c>
    </row>
    <row r="41" spans="1:10" x14ac:dyDescent="0.25">
      <c r="A41" s="132"/>
      <c r="B41" s="133"/>
      <c r="C41" s="133"/>
      <c r="D41" s="133"/>
      <c r="E41" s="134"/>
      <c r="F41" s="21" t="s">
        <v>44</v>
      </c>
      <c r="G41" s="21" t="s">
        <v>44</v>
      </c>
      <c r="H41" s="21" t="s">
        <v>44</v>
      </c>
      <c r="I41" s="21" t="s">
        <v>44</v>
      </c>
      <c r="J41" s="22" t="s">
        <v>44</v>
      </c>
    </row>
    <row r="42" spans="1:10" x14ac:dyDescent="0.25">
      <c r="A42" s="23">
        <v>8</v>
      </c>
      <c r="B42" s="43" t="s">
        <v>25</v>
      </c>
      <c r="C42" s="38"/>
      <c r="D42" s="38"/>
      <c r="E42" s="36"/>
      <c r="F42" s="37">
        <v>0</v>
      </c>
      <c r="G42" s="37">
        <v>0</v>
      </c>
      <c r="H42" s="37">
        <v>0</v>
      </c>
      <c r="I42" s="37">
        <v>0</v>
      </c>
      <c r="J42" s="37">
        <v>0</v>
      </c>
    </row>
    <row r="43" spans="1:10" x14ac:dyDescent="0.25">
      <c r="A43" s="23">
        <v>5</v>
      </c>
      <c r="B43" s="18" t="s">
        <v>26</v>
      </c>
      <c r="C43" s="38"/>
      <c r="D43" s="38"/>
      <c r="E43" s="36"/>
      <c r="F43" s="37">
        <v>0</v>
      </c>
      <c r="G43" s="118">
        <v>0</v>
      </c>
      <c r="H43" s="37">
        <v>0</v>
      </c>
      <c r="I43" s="37">
        <v>0</v>
      </c>
      <c r="J43" s="37">
        <v>0</v>
      </c>
    </row>
    <row r="44" spans="1:10" x14ac:dyDescent="0.25">
      <c r="A44" s="135" t="s">
        <v>4</v>
      </c>
      <c r="B44" s="136"/>
      <c r="C44" s="136"/>
      <c r="D44" s="136"/>
      <c r="E44" s="137"/>
      <c r="F44" s="35">
        <f>F42-F43</f>
        <v>0</v>
      </c>
      <c r="G44" s="35">
        <f>G42-G43</f>
        <v>0</v>
      </c>
      <c r="H44" s="35">
        <f>H42-H43</f>
        <v>0</v>
      </c>
      <c r="I44" s="35">
        <f>I42-I43</f>
        <v>0</v>
      </c>
      <c r="J44" s="35">
        <f>J42-J43</f>
        <v>0</v>
      </c>
    </row>
    <row r="45" spans="1:10" ht="15.75" x14ac:dyDescent="0.25">
      <c r="A45" s="32"/>
      <c r="B45" s="30"/>
      <c r="C45" s="30"/>
      <c r="D45" s="30"/>
      <c r="E45" s="30"/>
      <c r="F45" s="30"/>
      <c r="G45" s="30"/>
      <c r="H45" s="30"/>
      <c r="I45" s="31"/>
      <c r="J45" s="31"/>
    </row>
    <row r="46" spans="1:10" x14ac:dyDescent="0.25">
      <c r="A46" s="127" t="s">
        <v>41</v>
      </c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0" ht="15.75" x14ac:dyDescent="0.25">
      <c r="A47" s="32"/>
      <c r="B47" s="30"/>
      <c r="C47" s="30"/>
      <c r="D47" s="30"/>
      <c r="E47" s="30"/>
      <c r="F47" s="30"/>
      <c r="G47" s="30"/>
      <c r="H47" s="30"/>
      <c r="I47" s="31"/>
      <c r="J47" s="31"/>
    </row>
    <row r="48" spans="1:10" ht="25.5" x14ac:dyDescent="0.25">
      <c r="A48" s="129" t="s">
        <v>52</v>
      </c>
      <c r="B48" s="130"/>
      <c r="C48" s="130"/>
      <c r="D48" s="130"/>
      <c r="E48" s="131"/>
      <c r="F48" s="19" t="s">
        <v>49</v>
      </c>
      <c r="G48" s="19" t="s">
        <v>50</v>
      </c>
      <c r="H48" s="19" t="s">
        <v>48</v>
      </c>
      <c r="I48" s="19" t="s">
        <v>37</v>
      </c>
      <c r="J48" s="20" t="s">
        <v>38</v>
      </c>
    </row>
    <row r="49" spans="1:10" x14ac:dyDescent="0.25">
      <c r="A49" s="132"/>
      <c r="B49" s="133"/>
      <c r="C49" s="133"/>
      <c r="D49" s="133"/>
      <c r="E49" s="134"/>
      <c r="F49" s="21" t="s">
        <v>43</v>
      </c>
      <c r="G49" s="21" t="s">
        <v>43</v>
      </c>
      <c r="H49" s="21" t="s">
        <v>43</v>
      </c>
      <c r="I49" s="21" t="s">
        <v>43</v>
      </c>
      <c r="J49" s="22" t="s">
        <v>43</v>
      </c>
    </row>
    <row r="50" spans="1:10" x14ac:dyDescent="0.25">
      <c r="A50" s="138" t="s">
        <v>33</v>
      </c>
      <c r="B50" s="139"/>
      <c r="C50" s="139"/>
      <c r="D50" s="139"/>
      <c r="E50" s="140"/>
      <c r="F50" s="48">
        <v>-52979</v>
      </c>
      <c r="G50" s="48">
        <v>12610</v>
      </c>
      <c r="H50" s="48">
        <f>H51+H52</f>
        <v>3251</v>
      </c>
      <c r="I50" s="48">
        <f>I51+I52</f>
        <v>0</v>
      </c>
      <c r="J50" s="48">
        <f>J51+J52</f>
        <v>0</v>
      </c>
    </row>
    <row r="51" spans="1:10" ht="15.75" x14ac:dyDescent="0.25">
      <c r="A51" s="44">
        <v>9</v>
      </c>
      <c r="B51" s="49" t="s">
        <v>53</v>
      </c>
      <c r="C51" s="34"/>
      <c r="D51" s="34"/>
      <c r="E51" s="34"/>
      <c r="F51" s="46">
        <f>F58/7.5345</f>
        <v>8364.5895547149776</v>
      </c>
      <c r="G51" s="46">
        <v>23264</v>
      </c>
      <c r="H51" s="47">
        <v>3251</v>
      </c>
      <c r="I51" s="47">
        <v>0</v>
      </c>
      <c r="J51" s="47">
        <v>0</v>
      </c>
    </row>
    <row r="52" spans="1:10" ht="15.75" x14ac:dyDescent="0.25">
      <c r="A52" s="44">
        <v>9</v>
      </c>
      <c r="B52" s="49" t="s">
        <v>54</v>
      </c>
      <c r="C52" s="34"/>
      <c r="D52" s="34"/>
      <c r="E52" s="34"/>
      <c r="F52" s="46">
        <f>F59/7.5345</f>
        <v>61344.083880814913</v>
      </c>
      <c r="G52" s="46">
        <f>G59/7.5345</f>
        <v>10654.190722675692</v>
      </c>
      <c r="H52" s="46">
        <v>0</v>
      </c>
      <c r="I52" s="46">
        <v>0</v>
      </c>
      <c r="J52" s="46">
        <v>0</v>
      </c>
    </row>
    <row r="53" spans="1:10" x14ac:dyDescent="0.25">
      <c r="A53" s="141" t="s">
        <v>55</v>
      </c>
      <c r="B53" s="142"/>
      <c r="C53" s="142"/>
      <c r="D53" s="142"/>
      <c r="E53" s="142"/>
      <c r="F53" s="35">
        <f>F51-F52</f>
        <v>-52979.494326099935</v>
      </c>
      <c r="G53" s="35">
        <f>G51-G52</f>
        <v>12609.809277324308</v>
      </c>
      <c r="H53" s="35">
        <f>H51-H52</f>
        <v>3251</v>
      </c>
      <c r="I53" s="35">
        <f>I51-I52</f>
        <v>0</v>
      </c>
      <c r="J53" s="35">
        <f>J51-J52</f>
        <v>0</v>
      </c>
    </row>
    <row r="54" spans="1:10" ht="15.75" x14ac:dyDescent="0.25">
      <c r="A54" s="32"/>
      <c r="B54" s="30"/>
      <c r="C54" s="30"/>
      <c r="D54" s="30"/>
      <c r="E54" s="30"/>
      <c r="F54" s="30"/>
      <c r="G54" s="30"/>
      <c r="H54" s="30"/>
      <c r="I54" s="31"/>
      <c r="J54" s="31"/>
    </row>
    <row r="55" spans="1:10" ht="25.5" x14ac:dyDescent="0.25">
      <c r="A55" s="129" t="s">
        <v>52</v>
      </c>
      <c r="B55" s="130"/>
      <c r="C55" s="130"/>
      <c r="D55" s="130"/>
      <c r="E55" s="131"/>
      <c r="F55" s="19" t="s">
        <v>49</v>
      </c>
      <c r="G55" s="19" t="s">
        <v>50</v>
      </c>
      <c r="H55" s="19" t="s">
        <v>48</v>
      </c>
      <c r="I55" s="19" t="s">
        <v>37</v>
      </c>
      <c r="J55" s="20" t="s">
        <v>38</v>
      </c>
    </row>
    <row r="56" spans="1:10" x14ac:dyDescent="0.25">
      <c r="A56" s="132"/>
      <c r="B56" s="133"/>
      <c r="C56" s="133"/>
      <c r="D56" s="133"/>
      <c r="E56" s="134"/>
      <c r="F56" s="21" t="s">
        <v>44</v>
      </c>
      <c r="G56" s="21" t="s">
        <v>44</v>
      </c>
      <c r="H56" s="21" t="s">
        <v>44</v>
      </c>
      <c r="I56" s="21" t="s">
        <v>44</v>
      </c>
      <c r="J56" s="22" t="s">
        <v>44</v>
      </c>
    </row>
    <row r="57" spans="1:10" x14ac:dyDescent="0.25">
      <c r="A57" s="138" t="s">
        <v>33</v>
      </c>
      <c r="B57" s="139"/>
      <c r="C57" s="139"/>
      <c r="D57" s="139"/>
      <c r="E57" s="140"/>
      <c r="F57" s="48">
        <v>-399174</v>
      </c>
      <c r="G57" s="48">
        <v>95011</v>
      </c>
      <c r="H57" s="48">
        <f>H58+H59</f>
        <v>24495</v>
      </c>
      <c r="I57" s="48">
        <f>I58+I59</f>
        <v>0</v>
      </c>
      <c r="J57" s="48">
        <f>J58+J59</f>
        <v>0</v>
      </c>
    </row>
    <row r="58" spans="1:10" ht="15.75" x14ac:dyDescent="0.25">
      <c r="A58" s="44">
        <v>9</v>
      </c>
      <c r="B58" s="49" t="s">
        <v>53</v>
      </c>
      <c r="C58" s="34"/>
      <c r="D58" s="34"/>
      <c r="E58" s="34"/>
      <c r="F58" s="46">
        <v>63023</v>
      </c>
      <c r="G58" s="46">
        <v>175285</v>
      </c>
      <c r="H58" s="47">
        <v>24495</v>
      </c>
      <c r="I58" s="47">
        <v>0</v>
      </c>
      <c r="J58" s="47">
        <v>0</v>
      </c>
    </row>
    <row r="59" spans="1:10" ht="15.75" x14ac:dyDescent="0.25">
      <c r="A59" s="44">
        <v>9</v>
      </c>
      <c r="B59" s="53" t="s">
        <v>54</v>
      </c>
      <c r="C59" s="34"/>
      <c r="D59" s="34"/>
      <c r="E59" s="34"/>
      <c r="F59" s="46">
        <f>411895+50302</f>
        <v>462197</v>
      </c>
      <c r="G59" s="46">
        <v>80274</v>
      </c>
      <c r="H59" s="46">
        <v>0</v>
      </c>
      <c r="I59" s="46">
        <v>0</v>
      </c>
      <c r="J59" s="46">
        <v>0</v>
      </c>
    </row>
    <row r="60" spans="1:10" x14ac:dyDescent="0.25">
      <c r="A60" s="141" t="s">
        <v>55</v>
      </c>
      <c r="B60" s="142"/>
      <c r="C60" s="142"/>
      <c r="D60" s="142"/>
      <c r="E60" s="142"/>
      <c r="F60" s="35">
        <f>F58-F59</f>
        <v>-399174</v>
      </c>
      <c r="G60" s="35">
        <f>G58-G59</f>
        <v>95011</v>
      </c>
      <c r="H60" s="35">
        <f>H58-H59</f>
        <v>24495</v>
      </c>
      <c r="I60" s="35">
        <f>I58-I59</f>
        <v>0</v>
      </c>
      <c r="J60" s="35">
        <f>J58-J59</f>
        <v>0</v>
      </c>
    </row>
    <row r="61" spans="1:10" ht="15.75" x14ac:dyDescent="0.25">
      <c r="A61" s="116"/>
      <c r="B61" s="116"/>
      <c r="C61" s="116"/>
      <c r="D61" s="116"/>
      <c r="E61" s="116"/>
      <c r="F61" s="109"/>
      <c r="G61" s="116"/>
      <c r="H61" s="116"/>
      <c r="I61" s="116"/>
      <c r="J61" s="116"/>
    </row>
    <row r="62" spans="1:10" x14ac:dyDescent="0.25">
      <c r="A62" s="127" t="s">
        <v>56</v>
      </c>
      <c r="B62" s="128"/>
      <c r="C62" s="128"/>
      <c r="D62" s="128"/>
      <c r="E62" s="128"/>
      <c r="F62" s="128"/>
      <c r="G62" s="128"/>
      <c r="H62" s="128"/>
      <c r="I62" s="128"/>
      <c r="J62" s="128"/>
    </row>
    <row r="63" spans="1:10" ht="15.75" x14ac:dyDescent="0.25">
      <c r="A63" s="32"/>
      <c r="B63" s="30"/>
      <c r="C63" s="30"/>
      <c r="D63" s="30"/>
      <c r="E63" s="30"/>
      <c r="F63" s="30"/>
      <c r="G63" s="30"/>
      <c r="H63" s="30"/>
      <c r="I63" s="31"/>
      <c r="J63" s="31"/>
    </row>
    <row r="64" spans="1:10" ht="25.5" x14ac:dyDescent="0.25">
      <c r="A64" s="129" t="s">
        <v>42</v>
      </c>
      <c r="B64" s="130"/>
      <c r="C64" s="130"/>
      <c r="D64" s="130"/>
      <c r="E64" s="131"/>
      <c r="F64" s="19" t="s">
        <v>49</v>
      </c>
      <c r="G64" s="19" t="s">
        <v>50</v>
      </c>
      <c r="H64" s="19" t="s">
        <v>48</v>
      </c>
      <c r="I64" s="19" t="s">
        <v>37</v>
      </c>
      <c r="J64" s="20" t="s">
        <v>38</v>
      </c>
    </row>
    <row r="65" spans="1:10" x14ac:dyDescent="0.25">
      <c r="A65" s="132"/>
      <c r="B65" s="133"/>
      <c r="C65" s="133"/>
      <c r="D65" s="133"/>
      <c r="E65" s="134"/>
      <c r="F65" s="21" t="s">
        <v>43</v>
      </c>
      <c r="G65" s="21" t="s">
        <v>43</v>
      </c>
      <c r="H65" s="21" t="s">
        <v>43</v>
      </c>
      <c r="I65" s="21" t="s">
        <v>43</v>
      </c>
      <c r="J65" s="22" t="s">
        <v>43</v>
      </c>
    </row>
    <row r="66" spans="1:10" x14ac:dyDescent="0.25">
      <c r="A66" s="49" t="s">
        <v>57</v>
      </c>
      <c r="B66" s="50"/>
      <c r="C66" s="51"/>
      <c r="D66" s="51"/>
      <c r="E66" s="51"/>
      <c r="F66" s="46">
        <f>F14+F36+F51</f>
        <v>2399705.589554715</v>
      </c>
      <c r="G66" s="46">
        <f>G14+G36+G51</f>
        <v>2850167.8423253032</v>
      </c>
      <c r="H66" s="46">
        <f>H14+H36+H51</f>
        <v>3001810</v>
      </c>
      <c r="I66" s="46">
        <f>I14+I36+I51</f>
        <v>3034465</v>
      </c>
      <c r="J66" s="46">
        <f>J14+J36+J51</f>
        <v>3081010</v>
      </c>
    </row>
    <row r="67" spans="1:10" x14ac:dyDescent="0.25">
      <c r="A67" s="49" t="s">
        <v>58</v>
      </c>
      <c r="B67" s="50"/>
      <c r="C67" s="51"/>
      <c r="D67" s="51"/>
      <c r="E67" s="51"/>
      <c r="F67" s="46">
        <f>(F17+F37+F52)</f>
        <v>2387095.0838808147</v>
      </c>
      <c r="G67" s="46">
        <f>(G17+G37+G52)</f>
        <v>2850168.1907226755</v>
      </c>
      <c r="H67" s="46">
        <f>(H17+H37+H52)</f>
        <v>3001810</v>
      </c>
      <c r="I67" s="46">
        <f>(I17+I37+I52)</f>
        <v>3034465</v>
      </c>
      <c r="J67" s="46">
        <f>(J17+J37+J52)</f>
        <v>3081010</v>
      </c>
    </row>
    <row r="68" spans="1:10" x14ac:dyDescent="0.25">
      <c r="A68" s="125" t="s">
        <v>59</v>
      </c>
      <c r="B68" s="126"/>
      <c r="C68" s="126"/>
      <c r="D68" s="126"/>
      <c r="E68" s="126"/>
      <c r="F68" s="52">
        <f>F66-F67</f>
        <v>12610.505673900247</v>
      </c>
      <c r="G68" s="52">
        <f>G66-G67</f>
        <v>-0.34839737229049206</v>
      </c>
      <c r="H68" s="52">
        <f t="shared" ref="H68:J68" si="1">H66-H67</f>
        <v>0</v>
      </c>
      <c r="I68" s="52">
        <f t="shared" si="1"/>
        <v>0</v>
      </c>
      <c r="J68" s="52">
        <f t="shared" si="1"/>
        <v>0</v>
      </c>
    </row>
    <row r="69" spans="1:10" ht="15.75" x14ac:dyDescent="0.25">
      <c r="A69" s="116"/>
      <c r="B69" s="116"/>
      <c r="C69" s="116"/>
      <c r="D69" s="116"/>
      <c r="E69" s="116"/>
      <c r="F69" s="116"/>
      <c r="G69" s="116"/>
      <c r="H69" s="116"/>
      <c r="I69" s="116"/>
      <c r="J69" s="116"/>
    </row>
    <row r="70" spans="1:10" x14ac:dyDescent="0.25">
      <c r="A70" s="127" t="s">
        <v>56</v>
      </c>
      <c r="B70" s="128"/>
      <c r="C70" s="128"/>
      <c r="D70" s="128"/>
      <c r="E70" s="128"/>
      <c r="F70" s="128"/>
      <c r="G70" s="128"/>
      <c r="H70" s="128"/>
      <c r="I70" s="128"/>
      <c r="J70" s="128"/>
    </row>
    <row r="71" spans="1:10" ht="15.75" x14ac:dyDescent="0.25">
      <c r="A71" s="32"/>
      <c r="B71" s="30"/>
      <c r="C71" s="30"/>
      <c r="D71" s="30"/>
      <c r="E71" s="30"/>
      <c r="F71" s="30"/>
      <c r="G71" s="30"/>
      <c r="H71" s="30"/>
      <c r="I71" s="31"/>
      <c r="J71" s="31"/>
    </row>
    <row r="72" spans="1:10" ht="25.5" x14ac:dyDescent="0.25">
      <c r="A72" s="129" t="s">
        <v>42</v>
      </c>
      <c r="B72" s="130"/>
      <c r="C72" s="130"/>
      <c r="D72" s="130"/>
      <c r="E72" s="131"/>
      <c r="F72" s="19" t="s">
        <v>49</v>
      </c>
      <c r="G72" s="19" t="s">
        <v>50</v>
      </c>
      <c r="H72" s="19" t="s">
        <v>48</v>
      </c>
      <c r="I72" s="19" t="s">
        <v>37</v>
      </c>
      <c r="J72" s="20" t="s">
        <v>38</v>
      </c>
    </row>
    <row r="73" spans="1:10" x14ac:dyDescent="0.25">
      <c r="A73" s="132"/>
      <c r="B73" s="133"/>
      <c r="C73" s="133"/>
      <c r="D73" s="133"/>
      <c r="E73" s="134"/>
      <c r="F73" s="21" t="s">
        <v>44</v>
      </c>
      <c r="G73" s="21" t="s">
        <v>44</v>
      </c>
      <c r="H73" s="21" t="s">
        <v>44</v>
      </c>
      <c r="I73" s="21" t="s">
        <v>44</v>
      </c>
      <c r="J73" s="22" t="s">
        <v>44</v>
      </c>
    </row>
    <row r="74" spans="1:10" ht="15.75" x14ac:dyDescent="0.25">
      <c r="A74" s="33" t="s">
        <v>57</v>
      </c>
      <c r="B74" s="45"/>
      <c r="C74" s="34"/>
      <c r="D74" s="34"/>
      <c r="E74" s="34"/>
      <c r="F74" s="46">
        <f>F24+F42+F58</f>
        <v>18080579</v>
      </c>
      <c r="G74" s="46">
        <f>G24+G42+G58</f>
        <v>21474592</v>
      </c>
      <c r="H74" s="46">
        <f>H24+H42+H58</f>
        <v>22617137.785500001</v>
      </c>
      <c r="I74" s="46">
        <f>I24+I42+I58</f>
        <v>22863176.5425</v>
      </c>
      <c r="J74" s="46">
        <f>J24+J42+J58</f>
        <v>23213869.845000003</v>
      </c>
    </row>
    <row r="75" spans="1:10" ht="15.75" x14ac:dyDescent="0.25">
      <c r="A75" s="33" t="s">
        <v>58</v>
      </c>
      <c r="B75" s="45"/>
      <c r="C75" s="34"/>
      <c r="D75" s="34"/>
      <c r="E75" s="34"/>
      <c r="F75" s="46">
        <f>F27+F43+F59</f>
        <v>17985567.909499999</v>
      </c>
      <c r="G75" s="46">
        <f>G27+G43+G59</f>
        <v>21474592</v>
      </c>
      <c r="H75" s="46">
        <f>H27+H43+H59</f>
        <v>22617137.445</v>
      </c>
      <c r="I75" s="46">
        <f>I27+I43+I59</f>
        <v>22863176.5425</v>
      </c>
      <c r="J75" s="46">
        <f>J27+J43+J59</f>
        <v>23213869.845000003</v>
      </c>
    </row>
    <row r="76" spans="1:10" x14ac:dyDescent="0.25">
      <c r="A76" s="125" t="s">
        <v>59</v>
      </c>
      <c r="B76" s="126"/>
      <c r="C76" s="126"/>
      <c r="D76" s="126"/>
      <c r="E76" s="126"/>
      <c r="F76" s="52">
        <f>F74-F75</f>
        <v>95011.090500000864</v>
      </c>
      <c r="G76" s="52">
        <f t="shared" ref="G76:J76" si="2">G74-G75</f>
        <v>0</v>
      </c>
      <c r="H76" s="52">
        <f t="shared" si="2"/>
        <v>0.34050000086426735</v>
      </c>
      <c r="I76" s="52">
        <f t="shared" si="2"/>
        <v>0</v>
      </c>
      <c r="J76" s="52">
        <f t="shared" si="2"/>
        <v>0</v>
      </c>
    </row>
    <row r="77" spans="1:10" ht="15.75" x14ac:dyDescent="0.25">
      <c r="A77" s="24"/>
      <c r="B77" s="25"/>
      <c r="C77" s="25"/>
      <c r="D77" s="25"/>
      <c r="E77" s="25"/>
      <c r="F77" s="25"/>
      <c r="G77" s="25"/>
      <c r="H77" s="26"/>
      <c r="I77" s="26"/>
      <c r="J77" s="26"/>
    </row>
    <row r="78" spans="1:10" ht="15.75" x14ac:dyDescent="0.25">
      <c r="A78" s="123" t="s">
        <v>51</v>
      </c>
      <c r="B78" s="124"/>
      <c r="C78" s="124"/>
      <c r="D78" s="124"/>
      <c r="E78" s="124"/>
      <c r="F78" s="124"/>
      <c r="G78" s="124"/>
      <c r="H78" s="124"/>
      <c r="I78" s="124"/>
      <c r="J78" s="124"/>
    </row>
    <row r="79" spans="1:10" ht="15.75" x14ac:dyDescent="0.25">
      <c r="A79" s="116"/>
      <c r="B79" s="116"/>
      <c r="C79" s="116"/>
      <c r="D79" s="116"/>
      <c r="E79" s="116"/>
      <c r="F79" s="116"/>
      <c r="G79" s="116"/>
      <c r="H79" s="116"/>
      <c r="I79" s="116"/>
      <c r="J79" s="116"/>
    </row>
    <row r="80" spans="1:10" ht="15.75" x14ac:dyDescent="0.25">
      <c r="A80" s="123" t="s">
        <v>34</v>
      </c>
      <c r="B80" s="124"/>
      <c r="C80" s="124"/>
      <c r="D80" s="124"/>
      <c r="E80" s="124"/>
      <c r="F80" s="124"/>
      <c r="G80" s="124"/>
      <c r="H80" s="124"/>
      <c r="I80" s="124"/>
      <c r="J80" s="124"/>
    </row>
    <row r="81" spans="1:10" ht="15.75" x14ac:dyDescent="0.25">
      <c r="A81" s="116"/>
      <c r="B81" s="116"/>
      <c r="C81" s="116"/>
      <c r="D81" s="116"/>
      <c r="E81" s="116"/>
      <c r="F81" s="116"/>
      <c r="G81" s="116"/>
      <c r="H81" s="116"/>
      <c r="I81" s="116"/>
      <c r="J81" s="116"/>
    </row>
    <row r="82" spans="1:10" ht="15.75" x14ac:dyDescent="0.25">
      <c r="A82" s="123" t="s">
        <v>35</v>
      </c>
      <c r="B82" s="124"/>
      <c r="C82" s="124"/>
      <c r="D82" s="124"/>
      <c r="E82" s="124"/>
      <c r="F82" s="124"/>
      <c r="G82" s="124"/>
      <c r="H82" s="124"/>
      <c r="I82" s="124"/>
      <c r="J82" s="124"/>
    </row>
    <row r="83" spans="1:10" ht="15.75" x14ac:dyDescent="0.25">
      <c r="A83" s="116"/>
      <c r="B83" s="116"/>
      <c r="C83" s="116"/>
      <c r="D83" s="116"/>
      <c r="E83" s="116"/>
      <c r="F83" s="116"/>
      <c r="G83" s="116"/>
      <c r="H83" s="116"/>
      <c r="I83" s="116"/>
      <c r="J83" s="116"/>
    </row>
  </sheetData>
  <mergeCells count="31">
    <mergeCell ref="A34:E35"/>
    <mergeCell ref="A2:J2"/>
    <mergeCell ref="A4:J4"/>
    <mergeCell ref="A6:J6"/>
    <mergeCell ref="A10:J10"/>
    <mergeCell ref="A12:E13"/>
    <mergeCell ref="A14:E14"/>
    <mergeCell ref="A20:E20"/>
    <mergeCell ref="A22:E23"/>
    <mergeCell ref="A24:E24"/>
    <mergeCell ref="A30:E30"/>
    <mergeCell ref="A32:J32"/>
    <mergeCell ref="A64:E65"/>
    <mergeCell ref="A38:E38"/>
    <mergeCell ref="A40:E41"/>
    <mergeCell ref="A44:E44"/>
    <mergeCell ref="A46:J46"/>
    <mergeCell ref="A48:E49"/>
    <mergeCell ref="A50:E50"/>
    <mergeCell ref="A53:E53"/>
    <mergeCell ref="A55:E56"/>
    <mergeCell ref="A57:E57"/>
    <mergeCell ref="A60:E60"/>
    <mergeCell ref="A62:J62"/>
    <mergeCell ref="A82:J82"/>
    <mergeCell ref="A68:E68"/>
    <mergeCell ref="A70:J70"/>
    <mergeCell ref="A72:E73"/>
    <mergeCell ref="A76:E76"/>
    <mergeCell ref="A78:J78"/>
    <mergeCell ref="A80:J80"/>
  </mergeCells>
  <pageMargins left="0.7" right="0.7" top="0.75" bottom="0.75" header="0.3" footer="0.3"/>
  <pageSetup paperSize="9" scale="85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3"/>
  <sheetViews>
    <sheetView workbookViewId="0">
      <selection activeCell="L17" sqref="L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8.85546875" bestFit="1" customWidth="1"/>
    <col min="5" max="9" width="15.7109375" customWidth="1"/>
    <col min="12" max="12" width="12.7109375" bestFit="1" customWidth="1"/>
    <col min="13" max="13" width="11.7109375" bestFit="1" customWidth="1"/>
    <col min="14" max="14" width="10.140625" bestFit="1" customWidth="1"/>
  </cols>
  <sheetData>
    <row r="2" spans="1:14" ht="15.75" x14ac:dyDescent="0.25">
      <c r="A2" s="111" t="s">
        <v>143</v>
      </c>
    </row>
    <row r="3" spans="1:14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4" ht="18" customHeight="1" x14ac:dyDescent="0.25">
      <c r="A4" s="148" t="s">
        <v>8</v>
      </c>
      <c r="B4" s="150"/>
      <c r="C4" s="150"/>
      <c r="D4" s="150"/>
      <c r="E4" s="150"/>
      <c r="F4" s="150"/>
      <c r="G4" s="150"/>
      <c r="H4" s="150"/>
      <c r="I4" s="150"/>
    </row>
    <row r="5" spans="1:14" ht="18" x14ac:dyDescent="0.25">
      <c r="A5" s="1"/>
      <c r="B5" s="1"/>
      <c r="C5" s="1"/>
      <c r="D5" s="1"/>
      <c r="E5" s="1"/>
      <c r="F5" s="1"/>
      <c r="G5" s="1"/>
      <c r="H5" s="2"/>
      <c r="I5" s="2"/>
    </row>
    <row r="6" spans="1:14" ht="15.75" x14ac:dyDescent="0.25">
      <c r="A6" s="148" t="s">
        <v>1</v>
      </c>
      <c r="B6" s="149"/>
      <c r="C6" s="149"/>
      <c r="D6" s="149"/>
      <c r="E6" s="149"/>
      <c r="F6" s="149"/>
      <c r="G6" s="149"/>
      <c r="H6" s="149"/>
      <c r="I6" s="149"/>
    </row>
    <row r="7" spans="1:14" ht="18" x14ac:dyDescent="0.25">
      <c r="A7" s="1"/>
      <c r="B7" s="1"/>
      <c r="C7" s="1"/>
      <c r="D7" s="1"/>
      <c r="E7" s="1"/>
      <c r="F7" s="78"/>
      <c r="G7" s="78"/>
      <c r="H7" s="2"/>
      <c r="I7" s="2"/>
    </row>
    <row r="8" spans="1:14" ht="25.5" x14ac:dyDescent="0.25">
      <c r="A8" s="14" t="s">
        <v>9</v>
      </c>
      <c r="B8" s="13" t="s">
        <v>10</v>
      </c>
      <c r="C8" s="13" t="s">
        <v>11</v>
      </c>
      <c r="D8" s="13" t="s">
        <v>7</v>
      </c>
      <c r="E8" s="13" t="s">
        <v>5</v>
      </c>
      <c r="F8" s="14" t="s">
        <v>6</v>
      </c>
      <c r="G8" s="14" t="s">
        <v>36</v>
      </c>
      <c r="H8" s="14" t="s">
        <v>37</v>
      </c>
      <c r="I8" s="14" t="s">
        <v>38</v>
      </c>
    </row>
    <row r="9" spans="1:14" s="68" customFormat="1" ht="15.75" customHeight="1" x14ac:dyDescent="0.25">
      <c r="A9" s="6">
        <v>6</v>
      </c>
      <c r="B9" s="6"/>
      <c r="C9" s="6"/>
      <c r="D9" s="6" t="s">
        <v>12</v>
      </c>
      <c r="E9" s="64">
        <f t="shared" ref="E9:F9" si="0">E10+E12+E15+E18</f>
        <v>2391341</v>
      </c>
      <c r="F9" s="64">
        <f t="shared" si="0"/>
        <v>2826904</v>
      </c>
      <c r="G9" s="64">
        <f>G10+G12+G15+G18</f>
        <v>2998559</v>
      </c>
      <c r="H9" s="64">
        <f t="shared" ref="H9:I9" si="1">H10+H12+H15+H18</f>
        <v>3034465</v>
      </c>
      <c r="I9" s="64">
        <f t="shared" si="1"/>
        <v>3081010</v>
      </c>
      <c r="K9" s="93"/>
      <c r="L9" s="93"/>
      <c r="M9" s="93"/>
    </row>
    <row r="10" spans="1:14" ht="38.25" x14ac:dyDescent="0.25">
      <c r="A10" s="6"/>
      <c r="B10" s="10">
        <v>63</v>
      </c>
      <c r="C10" s="10"/>
      <c r="D10" s="10" t="s">
        <v>39</v>
      </c>
      <c r="E10" s="4">
        <f t="shared" ref="E10:F10" si="2">E11</f>
        <v>1936463</v>
      </c>
      <c r="F10" s="4">
        <f t="shared" si="2"/>
        <v>2183684</v>
      </c>
      <c r="G10" s="4">
        <f>G11</f>
        <v>2197424</v>
      </c>
      <c r="H10" s="4">
        <f t="shared" ref="H10:I10" si="3">H11</f>
        <v>2224595</v>
      </c>
      <c r="I10" s="4">
        <f t="shared" si="3"/>
        <v>2243140</v>
      </c>
      <c r="K10" s="103"/>
      <c r="L10" s="103"/>
      <c r="M10" s="103"/>
      <c r="N10" s="103"/>
    </row>
    <row r="11" spans="1:14" x14ac:dyDescent="0.25">
      <c r="A11" s="7"/>
      <c r="B11" s="7"/>
      <c r="C11" s="8" t="s">
        <v>129</v>
      </c>
      <c r="D11" s="8" t="s">
        <v>119</v>
      </c>
      <c r="E11" s="3">
        <v>1936463</v>
      </c>
      <c r="F11" s="4">
        <v>2183684</v>
      </c>
      <c r="G11" s="4">
        <v>2197424</v>
      </c>
      <c r="H11" s="4">
        <v>2224595</v>
      </c>
      <c r="I11" s="4">
        <v>2243140</v>
      </c>
      <c r="K11" s="103"/>
      <c r="L11" s="103"/>
      <c r="M11" s="103"/>
      <c r="N11" s="103"/>
    </row>
    <row r="12" spans="1:14" ht="51" x14ac:dyDescent="0.25">
      <c r="A12" s="7"/>
      <c r="B12" s="7">
        <v>65</v>
      </c>
      <c r="C12" s="8"/>
      <c r="D12" s="12" t="str">
        <f>'[1]6'!$E$333</f>
        <v>Prihodi od upravnih i administrativnih pristojbi, pristojbi po posebnim propisima i naknada</v>
      </c>
      <c r="E12" s="4">
        <f t="shared" ref="E12:F12" si="4">E13+E14</f>
        <v>78450</v>
      </c>
      <c r="F12" s="4">
        <f t="shared" si="4"/>
        <v>117221</v>
      </c>
      <c r="G12" s="4">
        <f>G13+G14</f>
        <v>126220</v>
      </c>
      <c r="H12" s="4">
        <f t="shared" ref="H12:I12" si="5">H13+H14</f>
        <v>127950</v>
      </c>
      <c r="I12" s="4">
        <f t="shared" si="5"/>
        <v>135950</v>
      </c>
      <c r="K12" s="103"/>
      <c r="L12" s="103"/>
      <c r="M12" s="103"/>
      <c r="N12" s="103"/>
    </row>
    <row r="13" spans="1:14" x14ac:dyDescent="0.25">
      <c r="A13" s="7"/>
      <c r="B13" s="7"/>
      <c r="C13" s="8" t="s">
        <v>130</v>
      </c>
      <c r="D13" s="8" t="s">
        <v>120</v>
      </c>
      <c r="E13" s="3">
        <v>78450</v>
      </c>
      <c r="F13" s="4">
        <v>117088</v>
      </c>
      <c r="G13" s="4">
        <v>126087</v>
      </c>
      <c r="H13" s="4">
        <v>127820</v>
      </c>
      <c r="I13" s="4">
        <v>135820</v>
      </c>
      <c r="K13" s="103"/>
      <c r="L13" s="103"/>
      <c r="M13" s="103"/>
      <c r="N13" s="103"/>
    </row>
    <row r="14" spans="1:14" x14ac:dyDescent="0.25">
      <c r="A14" s="7"/>
      <c r="B14" s="7"/>
      <c r="C14" s="8" t="s">
        <v>131</v>
      </c>
      <c r="D14" s="8" t="s">
        <v>121</v>
      </c>
      <c r="E14" s="3">
        <v>0</v>
      </c>
      <c r="F14" s="4">
        <v>133</v>
      </c>
      <c r="G14" s="4">
        <v>133</v>
      </c>
      <c r="H14" s="4">
        <v>130</v>
      </c>
      <c r="I14" s="4">
        <v>130</v>
      </c>
      <c r="K14" s="103"/>
      <c r="L14" s="103"/>
      <c r="M14" s="103"/>
      <c r="N14" s="103"/>
    </row>
    <row r="15" spans="1:14" ht="39" x14ac:dyDescent="0.25">
      <c r="A15" s="7"/>
      <c r="B15" s="7">
        <v>66</v>
      </c>
      <c r="C15" s="8"/>
      <c r="D15" s="122" t="str">
        <f>'[1]6'!$E$399</f>
        <v>Prihodi od prodaje proizvoda i robe te pruženih usluga i prihodi od donacija</v>
      </c>
      <c r="E15" s="4">
        <f t="shared" ref="E15:F15" si="6">E16+E17</f>
        <v>15960</v>
      </c>
      <c r="F15" s="4">
        <f t="shared" si="6"/>
        <v>9034</v>
      </c>
      <c r="G15" s="4">
        <f>G16+G17</f>
        <v>9026</v>
      </c>
      <c r="H15" s="4">
        <f t="shared" ref="H15:I15" si="7">H16+H17</f>
        <v>9920</v>
      </c>
      <c r="I15" s="4">
        <f t="shared" si="7"/>
        <v>9920</v>
      </c>
      <c r="K15" s="103"/>
      <c r="L15" s="103"/>
      <c r="M15" s="103"/>
      <c r="N15" s="103"/>
    </row>
    <row r="16" spans="1:14" x14ac:dyDescent="0.25">
      <c r="A16" s="7"/>
      <c r="B16" s="16"/>
      <c r="C16" s="8" t="s">
        <v>132</v>
      </c>
      <c r="D16" s="8" t="s">
        <v>31</v>
      </c>
      <c r="E16" s="3">
        <v>3860</v>
      </c>
      <c r="F16" s="4">
        <v>4513</v>
      </c>
      <c r="G16" s="4">
        <v>4513</v>
      </c>
      <c r="H16" s="4">
        <v>5320</v>
      </c>
      <c r="I16" s="4">
        <v>5320</v>
      </c>
      <c r="K16" s="103"/>
      <c r="L16" s="103"/>
      <c r="M16" s="103"/>
      <c r="N16" s="103"/>
    </row>
    <row r="17" spans="1:14" x14ac:dyDescent="0.25">
      <c r="A17" s="7"/>
      <c r="B17" s="16"/>
      <c r="C17" s="8" t="s">
        <v>133</v>
      </c>
      <c r="D17" s="8" t="s">
        <v>122</v>
      </c>
      <c r="E17" s="3">
        <v>12100</v>
      </c>
      <c r="F17" s="4">
        <v>4521</v>
      </c>
      <c r="G17" s="4">
        <v>4513</v>
      </c>
      <c r="H17" s="4">
        <v>4600</v>
      </c>
      <c r="I17" s="4">
        <v>4600</v>
      </c>
      <c r="K17" s="103"/>
      <c r="L17" s="103"/>
      <c r="M17" s="103"/>
      <c r="N17" s="103"/>
    </row>
    <row r="18" spans="1:14" s="69" customFormat="1" ht="51" x14ac:dyDescent="0.25">
      <c r="A18" s="7"/>
      <c r="B18" s="7">
        <v>67</v>
      </c>
      <c r="C18" s="8"/>
      <c r="D18" s="12" t="s">
        <v>125</v>
      </c>
      <c r="E18" s="4">
        <f>E19+E20+E21+E22</f>
        <v>360468</v>
      </c>
      <c r="F18" s="4">
        <f>F19+F20+F21+F22</f>
        <v>516965</v>
      </c>
      <c r="G18" s="4">
        <f t="shared" ref="G18:I18" si="8">G19+G20+G21+G22</f>
        <v>665889</v>
      </c>
      <c r="H18" s="4">
        <f t="shared" si="8"/>
        <v>672000</v>
      </c>
      <c r="I18" s="4">
        <f t="shared" si="8"/>
        <v>692000</v>
      </c>
      <c r="K18" s="103"/>
      <c r="L18" s="103"/>
      <c r="M18" s="103"/>
      <c r="N18" s="103"/>
    </row>
    <row r="19" spans="1:14" x14ac:dyDescent="0.25">
      <c r="A19" s="7"/>
      <c r="B19" s="16"/>
      <c r="C19" s="8" t="s">
        <v>127</v>
      </c>
      <c r="D19" s="8" t="s">
        <v>13</v>
      </c>
      <c r="E19" s="3">
        <v>275775</v>
      </c>
      <c r="F19" s="4">
        <f>332497+5177</f>
        <v>337674</v>
      </c>
      <c r="G19" s="4">
        <v>472114</v>
      </c>
      <c r="H19" s="4">
        <v>539942</v>
      </c>
      <c r="I19" s="4">
        <v>557287</v>
      </c>
      <c r="K19" s="103"/>
      <c r="L19" s="103"/>
      <c r="M19" s="103"/>
      <c r="N19" s="103"/>
    </row>
    <row r="20" spans="1:14" x14ac:dyDescent="0.25">
      <c r="A20" s="7"/>
      <c r="B20" s="16"/>
      <c r="C20" s="8" t="s">
        <v>128</v>
      </c>
      <c r="D20" s="8" t="s">
        <v>120</v>
      </c>
      <c r="E20" s="3">
        <v>80265</v>
      </c>
      <c r="F20" s="4">
        <f>113478+5477</f>
        <v>118955</v>
      </c>
      <c r="G20" s="4">
        <v>119451</v>
      </c>
      <c r="H20" s="4">
        <v>123432</v>
      </c>
      <c r="I20" s="4">
        <v>126087</v>
      </c>
      <c r="K20" s="103"/>
      <c r="L20" s="103"/>
      <c r="M20" s="103"/>
      <c r="N20" s="103"/>
    </row>
    <row r="21" spans="1:14" s="69" customFormat="1" x14ac:dyDescent="0.25">
      <c r="A21" s="7"/>
      <c r="B21" s="7"/>
      <c r="C21" s="8" t="s">
        <v>134</v>
      </c>
      <c r="D21" s="8" t="s">
        <v>123</v>
      </c>
      <c r="E21" s="3">
        <v>4428</v>
      </c>
      <c r="F21" s="4">
        <v>58398</v>
      </c>
      <c r="G21" s="4">
        <v>74324</v>
      </c>
      <c r="H21" s="4">
        <v>8626</v>
      </c>
      <c r="I21" s="4">
        <v>8626</v>
      </c>
      <c r="K21" s="103"/>
      <c r="L21" s="103"/>
      <c r="M21" s="103"/>
      <c r="N21" s="103"/>
    </row>
    <row r="22" spans="1:14" s="69" customFormat="1" x14ac:dyDescent="0.25">
      <c r="A22" s="7"/>
      <c r="B22" s="7"/>
      <c r="C22" s="8" t="s">
        <v>135</v>
      </c>
      <c r="D22" s="8" t="s">
        <v>126</v>
      </c>
      <c r="E22" s="3">
        <v>0</v>
      </c>
      <c r="F22" s="4">
        <v>1938</v>
      </c>
      <c r="G22" s="4">
        <v>0</v>
      </c>
      <c r="H22" s="4">
        <v>0</v>
      </c>
      <c r="I22" s="4">
        <v>0</v>
      </c>
      <c r="K22" s="103"/>
      <c r="L22" s="103"/>
      <c r="M22" s="103"/>
      <c r="N22" s="103"/>
    </row>
    <row r="23" spans="1:14" s="68" customFormat="1" ht="25.5" x14ac:dyDescent="0.25">
      <c r="A23" s="9">
        <v>7</v>
      </c>
      <c r="B23" s="9"/>
      <c r="C23" s="9"/>
      <c r="D23" s="15" t="s">
        <v>14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K23" s="103"/>
      <c r="L23" s="103"/>
      <c r="M23" s="103"/>
      <c r="N23" s="103"/>
    </row>
    <row r="24" spans="1:14" x14ac:dyDescent="0.25">
      <c r="G24" s="75"/>
    </row>
    <row r="25" spans="1:14" ht="15.75" x14ac:dyDescent="0.25">
      <c r="A25" s="148" t="s">
        <v>15</v>
      </c>
      <c r="B25" s="149"/>
      <c r="C25" s="149"/>
      <c r="D25" s="149"/>
      <c r="E25" s="149"/>
      <c r="F25" s="149"/>
      <c r="G25" s="149"/>
      <c r="H25" s="149"/>
      <c r="I25" s="149"/>
    </row>
    <row r="26" spans="1:14" ht="18" x14ac:dyDescent="0.25">
      <c r="A26" s="1"/>
      <c r="B26" s="1"/>
      <c r="C26" s="1"/>
      <c r="D26" s="1"/>
      <c r="E26" s="1"/>
      <c r="F26" s="1"/>
      <c r="G26" s="1"/>
      <c r="H26" s="2"/>
      <c r="I26" s="2"/>
    </row>
    <row r="27" spans="1:14" ht="25.5" x14ac:dyDescent="0.25">
      <c r="A27" s="14" t="s">
        <v>9</v>
      </c>
      <c r="B27" s="13" t="s">
        <v>10</v>
      </c>
      <c r="C27" s="13" t="s">
        <v>11</v>
      </c>
      <c r="D27" s="13" t="s">
        <v>16</v>
      </c>
      <c r="E27" s="13" t="s">
        <v>5</v>
      </c>
      <c r="F27" s="14" t="s">
        <v>6</v>
      </c>
      <c r="G27" s="14" t="s">
        <v>36</v>
      </c>
      <c r="H27" s="14" t="s">
        <v>37</v>
      </c>
      <c r="I27" s="14" t="s">
        <v>38</v>
      </c>
    </row>
    <row r="28" spans="1:14" s="68" customFormat="1" ht="15.75" customHeight="1" x14ac:dyDescent="0.25">
      <c r="A28" s="6">
        <v>3</v>
      </c>
      <c r="B28" s="6"/>
      <c r="C28" s="6"/>
      <c r="D28" s="6" t="s">
        <v>17</v>
      </c>
      <c r="E28" s="64">
        <f t="shared" ref="E28:F28" si="9">E29+E36+E46+E49+E51</f>
        <v>2299349</v>
      </c>
      <c r="F28" s="64">
        <f t="shared" si="9"/>
        <v>2783345</v>
      </c>
      <c r="G28" s="64">
        <f>G29+G36+G46+G49+G51</f>
        <v>2952171</v>
      </c>
      <c r="H28" s="64">
        <f>H29+H36+H46+H49+H51</f>
        <v>2985315</v>
      </c>
      <c r="I28" s="64">
        <f t="shared" ref="I28" si="10">I29+I36+I46+I49+I51</f>
        <v>3031860</v>
      </c>
    </row>
    <row r="29" spans="1:14" ht="15.75" customHeight="1" x14ac:dyDescent="0.25">
      <c r="A29" s="6"/>
      <c r="B29" s="10">
        <v>31</v>
      </c>
      <c r="C29" s="10"/>
      <c r="D29" s="10" t="s">
        <v>18</v>
      </c>
      <c r="E29" s="4">
        <f t="shared" ref="E29:F29" si="11">E30+E31+E32+E33+E34+E35</f>
        <v>1926373</v>
      </c>
      <c r="F29" s="4">
        <f t="shared" si="11"/>
        <v>2269917</v>
      </c>
      <c r="G29" s="4">
        <f>G30+G31+G32+G33+G34+G35</f>
        <v>2342692</v>
      </c>
      <c r="H29" s="4">
        <f t="shared" ref="H29:I29" si="12">H30+H31+H32+H33+H34+H35</f>
        <v>2359335</v>
      </c>
      <c r="I29" s="4">
        <f t="shared" si="12"/>
        <v>2390414</v>
      </c>
    </row>
    <row r="30" spans="1:14" x14ac:dyDescent="0.25">
      <c r="A30" s="7"/>
      <c r="B30" s="7"/>
      <c r="C30" s="8" t="s">
        <v>127</v>
      </c>
      <c r="D30" s="8" t="s">
        <v>13</v>
      </c>
      <c r="E30" s="3">
        <v>171639</v>
      </c>
      <c r="F30" s="4">
        <v>200744</v>
      </c>
      <c r="G30" s="4">
        <v>261332</v>
      </c>
      <c r="H30" s="4">
        <v>313900</v>
      </c>
      <c r="I30" s="4">
        <v>333359</v>
      </c>
    </row>
    <row r="31" spans="1:14" x14ac:dyDescent="0.25">
      <c r="A31" s="7"/>
      <c r="B31" s="7"/>
      <c r="C31" s="8" t="s">
        <v>132</v>
      </c>
      <c r="D31" s="8" t="s">
        <v>31</v>
      </c>
      <c r="E31" s="3">
        <v>294</v>
      </c>
      <c r="F31" s="4">
        <v>2110</v>
      </c>
      <c r="G31" s="4">
        <v>797</v>
      </c>
      <c r="H31" s="4">
        <v>830</v>
      </c>
      <c r="I31" s="4">
        <v>0</v>
      </c>
    </row>
    <row r="32" spans="1:14" x14ac:dyDescent="0.25">
      <c r="A32" s="7"/>
      <c r="B32" s="7"/>
      <c r="C32" s="8" t="s">
        <v>130</v>
      </c>
      <c r="D32" s="8" t="s">
        <v>120</v>
      </c>
      <c r="E32" s="3">
        <v>0</v>
      </c>
      <c r="F32" s="4">
        <v>16882</v>
      </c>
      <c r="G32" s="4">
        <v>4380</v>
      </c>
      <c r="H32" s="4">
        <v>4400</v>
      </c>
      <c r="I32" s="4">
        <v>4400</v>
      </c>
    </row>
    <row r="33" spans="1:9" x14ac:dyDescent="0.25">
      <c r="A33" s="7"/>
      <c r="B33" s="7"/>
      <c r="C33" s="8" t="s">
        <v>134</v>
      </c>
      <c r="D33" s="8" t="s">
        <v>123</v>
      </c>
      <c r="E33" s="3">
        <v>14058</v>
      </c>
      <c r="F33" s="4">
        <v>46320</v>
      </c>
      <c r="G33" s="4">
        <v>58133</v>
      </c>
      <c r="H33" s="4">
        <v>0</v>
      </c>
      <c r="I33" s="4">
        <v>0</v>
      </c>
    </row>
    <row r="34" spans="1:9" x14ac:dyDescent="0.25">
      <c r="A34" s="7"/>
      <c r="B34" s="7"/>
      <c r="C34" s="8" t="s">
        <v>129</v>
      </c>
      <c r="D34" s="8" t="s">
        <v>119</v>
      </c>
      <c r="E34" s="3">
        <v>1740382</v>
      </c>
      <c r="F34" s="4">
        <v>2003609</v>
      </c>
      <c r="G34" s="4">
        <v>2017718</v>
      </c>
      <c r="H34" s="4">
        <v>2039880</v>
      </c>
      <c r="I34" s="4">
        <v>2052330</v>
      </c>
    </row>
    <row r="35" spans="1:9" x14ac:dyDescent="0.25">
      <c r="A35" s="7"/>
      <c r="B35" s="7"/>
      <c r="C35" s="8" t="s">
        <v>133</v>
      </c>
      <c r="D35" s="8" t="s">
        <v>122</v>
      </c>
      <c r="E35" s="3">
        <v>0</v>
      </c>
      <c r="F35" s="4">
        <v>252</v>
      </c>
      <c r="G35" s="4">
        <v>332</v>
      </c>
      <c r="H35" s="4">
        <v>325</v>
      </c>
      <c r="I35" s="4">
        <v>325</v>
      </c>
    </row>
    <row r="36" spans="1:9" x14ac:dyDescent="0.25">
      <c r="A36" s="7"/>
      <c r="B36" s="7">
        <v>32</v>
      </c>
      <c r="C36" s="8"/>
      <c r="D36" s="7" t="s">
        <v>30</v>
      </c>
      <c r="E36" s="4">
        <f>SUM(E37:E45)</f>
        <v>333693</v>
      </c>
      <c r="F36" s="4">
        <f>SUM(F37:F45)</f>
        <v>476756</v>
      </c>
      <c r="G36" s="4">
        <f>SUM(G37:G45)</f>
        <v>573364</v>
      </c>
      <c r="H36" s="4">
        <f>SUM(H37:H45)</f>
        <v>589344</v>
      </c>
      <c r="I36" s="4">
        <f>SUM(I37:I45)</f>
        <v>604025</v>
      </c>
    </row>
    <row r="37" spans="1:9" x14ac:dyDescent="0.25">
      <c r="A37" s="7"/>
      <c r="B37" s="7"/>
      <c r="C37" s="8" t="s">
        <v>127</v>
      </c>
      <c r="D37" s="8" t="s">
        <v>13</v>
      </c>
      <c r="E37" s="3">
        <v>73142</v>
      </c>
      <c r="F37" s="4">
        <v>116597</v>
      </c>
      <c r="G37" s="4">
        <v>199898</v>
      </c>
      <c r="H37" s="4">
        <v>215926</v>
      </c>
      <c r="I37" s="4">
        <v>213812</v>
      </c>
    </row>
    <row r="38" spans="1:9" x14ac:dyDescent="0.25">
      <c r="A38" s="7"/>
      <c r="B38" s="7"/>
      <c r="C38" s="8" t="s">
        <v>132</v>
      </c>
      <c r="D38" s="8" t="s">
        <v>31</v>
      </c>
      <c r="E38" s="3">
        <v>556</v>
      </c>
      <c r="F38" s="4">
        <v>8380</v>
      </c>
      <c r="G38" s="4">
        <v>4512</v>
      </c>
      <c r="H38" s="4">
        <v>4490</v>
      </c>
      <c r="I38" s="4">
        <v>5320</v>
      </c>
    </row>
    <row r="39" spans="1:9" x14ac:dyDescent="0.25">
      <c r="A39" s="7"/>
      <c r="B39" s="7"/>
      <c r="C39" s="8" t="s">
        <v>128</v>
      </c>
      <c r="D39" s="8" t="s">
        <v>120</v>
      </c>
      <c r="E39" s="3">
        <v>95440</v>
      </c>
      <c r="F39" s="4">
        <v>111925</v>
      </c>
      <c r="G39" s="4">
        <v>117792</v>
      </c>
      <c r="H39" s="4">
        <v>121552</v>
      </c>
      <c r="I39" s="4">
        <v>124182</v>
      </c>
    </row>
    <row r="40" spans="1:9" x14ac:dyDescent="0.25">
      <c r="A40" s="7"/>
      <c r="B40" s="7"/>
      <c r="C40" s="8" t="s">
        <v>130</v>
      </c>
      <c r="D40" s="8" t="s">
        <v>120</v>
      </c>
      <c r="E40" s="3">
        <v>60828</v>
      </c>
      <c r="F40" s="4">
        <v>105586</v>
      </c>
      <c r="G40" s="4">
        <v>117060</v>
      </c>
      <c r="H40" s="4">
        <v>117555</v>
      </c>
      <c r="I40" s="4">
        <v>125555</v>
      </c>
    </row>
    <row r="41" spans="1:9" x14ac:dyDescent="0.25">
      <c r="A41" s="7"/>
      <c r="B41" s="7"/>
      <c r="C41" s="8" t="s">
        <v>134</v>
      </c>
      <c r="D41" s="8" t="s">
        <v>123</v>
      </c>
      <c r="E41" s="3">
        <v>5701</v>
      </c>
      <c r="F41" s="4">
        <v>12078</v>
      </c>
      <c r="G41" s="4">
        <v>16191</v>
      </c>
      <c r="H41" s="4">
        <v>8626</v>
      </c>
      <c r="I41" s="4">
        <v>8626</v>
      </c>
    </row>
    <row r="42" spans="1:9" x14ac:dyDescent="0.25">
      <c r="A42" s="7"/>
      <c r="B42" s="7"/>
      <c r="C42" s="8" t="s">
        <v>129</v>
      </c>
      <c r="D42" s="8" t="s">
        <v>119</v>
      </c>
      <c r="E42" s="3">
        <v>86131</v>
      </c>
      <c r="F42" s="4">
        <v>115915</v>
      </c>
      <c r="G42" s="4">
        <v>113531</v>
      </c>
      <c r="H42" s="4">
        <v>116790</v>
      </c>
      <c r="I42" s="4">
        <v>122125</v>
      </c>
    </row>
    <row r="43" spans="1:9" x14ac:dyDescent="0.25">
      <c r="A43" s="7"/>
      <c r="B43" s="7"/>
      <c r="C43" s="8" t="s">
        <v>135</v>
      </c>
      <c r="D43" s="8" t="s">
        <v>124</v>
      </c>
      <c r="E43" s="3">
        <v>0</v>
      </c>
      <c r="F43" s="4">
        <v>1726</v>
      </c>
      <c r="G43" s="4">
        <v>0</v>
      </c>
      <c r="H43" s="4">
        <v>0</v>
      </c>
      <c r="I43" s="4">
        <v>0</v>
      </c>
    </row>
    <row r="44" spans="1:9" x14ac:dyDescent="0.25">
      <c r="A44" s="7"/>
      <c r="B44" s="7"/>
      <c r="C44" s="8" t="s">
        <v>133</v>
      </c>
      <c r="D44" s="8" t="s">
        <v>122</v>
      </c>
      <c r="E44" s="3">
        <v>11895</v>
      </c>
      <c r="F44" s="4">
        <v>4416</v>
      </c>
      <c r="G44" s="4">
        <v>4247</v>
      </c>
      <c r="H44" s="4">
        <v>4275</v>
      </c>
      <c r="I44" s="4">
        <v>4275</v>
      </c>
    </row>
    <row r="45" spans="1:9" x14ac:dyDescent="0.25">
      <c r="A45" s="7"/>
      <c r="B45" s="16"/>
      <c r="C45" s="8" t="s">
        <v>131</v>
      </c>
      <c r="D45" s="8" t="s">
        <v>121</v>
      </c>
      <c r="E45" s="3">
        <v>0</v>
      </c>
      <c r="F45" s="4">
        <v>133</v>
      </c>
      <c r="G45" s="4">
        <v>133</v>
      </c>
      <c r="H45" s="4">
        <v>130</v>
      </c>
      <c r="I45" s="4">
        <v>130</v>
      </c>
    </row>
    <row r="46" spans="1:9" s="68" customFormat="1" x14ac:dyDescent="0.25">
      <c r="A46" s="16"/>
      <c r="B46" s="7">
        <v>34</v>
      </c>
      <c r="C46" s="89"/>
      <c r="D46" s="56" t="s">
        <v>76</v>
      </c>
      <c r="E46" s="4">
        <f t="shared" ref="E46:F46" si="13">E47+E48</f>
        <v>1422</v>
      </c>
      <c r="F46" s="4">
        <f t="shared" si="13"/>
        <v>1553</v>
      </c>
      <c r="G46" s="4">
        <f>G47+G48</f>
        <v>1739</v>
      </c>
      <c r="H46" s="4">
        <f t="shared" ref="H46:I46" si="14">H47+H48</f>
        <v>2380</v>
      </c>
      <c r="I46" s="4">
        <f t="shared" si="14"/>
        <v>3165</v>
      </c>
    </row>
    <row r="47" spans="1:9" s="69" customFormat="1" x14ac:dyDescent="0.25">
      <c r="A47" s="7"/>
      <c r="B47" s="7"/>
      <c r="C47" s="8" t="s">
        <v>128</v>
      </c>
      <c r="D47" s="8" t="s">
        <v>120</v>
      </c>
      <c r="E47" s="3">
        <v>1422</v>
      </c>
      <c r="F47" s="4">
        <v>1553</v>
      </c>
      <c r="G47" s="4">
        <v>1659</v>
      </c>
      <c r="H47" s="4">
        <v>1880</v>
      </c>
      <c r="I47" s="4">
        <v>1905</v>
      </c>
    </row>
    <row r="48" spans="1:9" s="69" customFormat="1" x14ac:dyDescent="0.25">
      <c r="A48" s="7"/>
      <c r="B48" s="7"/>
      <c r="C48" s="8" t="s">
        <v>129</v>
      </c>
      <c r="D48" s="8" t="s">
        <v>119</v>
      </c>
      <c r="E48" s="3">
        <v>0</v>
      </c>
      <c r="F48" s="4">
        <v>0</v>
      </c>
      <c r="G48" s="4">
        <v>80</v>
      </c>
      <c r="H48" s="4">
        <v>500</v>
      </c>
      <c r="I48" s="4">
        <v>1260</v>
      </c>
    </row>
    <row r="49" spans="1:14" s="69" customFormat="1" ht="25.5" x14ac:dyDescent="0.25">
      <c r="A49" s="7"/>
      <c r="B49" s="7">
        <v>36</v>
      </c>
      <c r="C49" s="8"/>
      <c r="D49" s="56" t="s">
        <v>89</v>
      </c>
      <c r="E49" s="4">
        <f t="shared" ref="E49:F49" si="15">E50</f>
        <v>0</v>
      </c>
      <c r="F49" s="4">
        <f t="shared" si="15"/>
        <v>531</v>
      </c>
      <c r="G49" s="4">
        <f>G50</f>
        <v>531</v>
      </c>
      <c r="H49" s="4">
        <f t="shared" ref="H49:I49" si="16">H50</f>
        <v>530</v>
      </c>
      <c r="I49" s="4">
        <f t="shared" si="16"/>
        <v>530</v>
      </c>
    </row>
    <row r="50" spans="1:14" s="69" customFormat="1" x14ac:dyDescent="0.25">
      <c r="A50" s="7"/>
      <c r="B50" s="7"/>
      <c r="C50" s="8" t="s">
        <v>129</v>
      </c>
      <c r="D50" s="8" t="s">
        <v>119</v>
      </c>
      <c r="E50" s="3">
        <v>0</v>
      </c>
      <c r="F50" s="4">
        <v>531</v>
      </c>
      <c r="G50" s="4">
        <v>531</v>
      </c>
      <c r="H50" s="4">
        <v>530</v>
      </c>
      <c r="I50" s="4">
        <v>530</v>
      </c>
    </row>
    <row r="51" spans="1:14" s="69" customFormat="1" ht="38.25" x14ac:dyDescent="0.25">
      <c r="A51" s="7"/>
      <c r="B51" s="7">
        <v>37</v>
      </c>
      <c r="C51" s="8"/>
      <c r="D51" s="12" t="s">
        <v>71</v>
      </c>
      <c r="E51" s="4">
        <f t="shared" ref="E51:F51" si="17">E52+E53+E54+E55</f>
        <v>37861</v>
      </c>
      <c r="F51" s="4">
        <f t="shared" si="17"/>
        <v>34588</v>
      </c>
      <c r="G51" s="4">
        <f>G52+G53+G54+G55</f>
        <v>33845</v>
      </c>
      <c r="H51" s="4">
        <f t="shared" ref="H51:I51" si="18">H52+H53+H54+H55</f>
        <v>33726</v>
      </c>
      <c r="I51" s="4">
        <f t="shared" si="18"/>
        <v>33726</v>
      </c>
    </row>
    <row r="52" spans="1:14" s="69" customFormat="1" x14ac:dyDescent="0.25">
      <c r="A52" s="7"/>
      <c r="B52" s="7"/>
      <c r="C52" s="8" t="s">
        <v>127</v>
      </c>
      <c r="D52" s="8" t="s">
        <v>13</v>
      </c>
      <c r="E52" s="3">
        <v>0</v>
      </c>
      <c r="F52" s="4">
        <v>2522</v>
      </c>
      <c r="G52" s="4">
        <v>1991</v>
      </c>
      <c r="H52" s="4">
        <v>1866</v>
      </c>
      <c r="I52" s="4">
        <v>1866</v>
      </c>
    </row>
    <row r="53" spans="1:14" s="69" customFormat="1" x14ac:dyDescent="0.25">
      <c r="A53" s="7"/>
      <c r="B53" s="7"/>
      <c r="C53" s="8" t="s">
        <v>130</v>
      </c>
      <c r="D53" s="8" t="s">
        <v>120</v>
      </c>
      <c r="E53" s="3">
        <v>0</v>
      </c>
      <c r="F53" s="4">
        <v>664</v>
      </c>
      <c r="G53" s="4">
        <v>664</v>
      </c>
      <c r="H53" s="4">
        <v>665</v>
      </c>
      <c r="I53" s="4">
        <v>665</v>
      </c>
    </row>
    <row r="54" spans="1:14" s="69" customFormat="1" x14ac:dyDescent="0.25">
      <c r="A54" s="7"/>
      <c r="B54" s="7"/>
      <c r="C54" s="8" t="s">
        <v>129</v>
      </c>
      <c r="D54" s="8" t="s">
        <v>119</v>
      </c>
      <c r="E54" s="3">
        <v>37861</v>
      </c>
      <c r="F54" s="4">
        <v>31190</v>
      </c>
      <c r="G54" s="4">
        <v>31190</v>
      </c>
      <c r="H54" s="4">
        <v>31195</v>
      </c>
      <c r="I54" s="4">
        <v>31195</v>
      </c>
    </row>
    <row r="55" spans="1:14" s="69" customFormat="1" x14ac:dyDescent="0.25">
      <c r="A55" s="7"/>
      <c r="B55" s="7"/>
      <c r="C55" s="8" t="s">
        <v>135</v>
      </c>
      <c r="D55" s="8" t="s">
        <v>124</v>
      </c>
      <c r="E55" s="3">
        <v>0</v>
      </c>
      <c r="F55" s="4">
        <v>212</v>
      </c>
      <c r="G55" s="4">
        <v>0</v>
      </c>
      <c r="H55" s="4">
        <v>0</v>
      </c>
      <c r="I55" s="4">
        <v>0</v>
      </c>
    </row>
    <row r="56" spans="1:14" ht="25.5" x14ac:dyDescent="0.25">
      <c r="A56" s="9">
        <v>4</v>
      </c>
      <c r="B56" s="9"/>
      <c r="C56" s="9"/>
      <c r="D56" s="15" t="s">
        <v>19</v>
      </c>
      <c r="E56" s="64">
        <f>E57</f>
        <v>26402</v>
      </c>
      <c r="F56" s="64">
        <f t="shared" ref="F56" si="19">F57</f>
        <v>56169</v>
      </c>
      <c r="G56" s="64">
        <f>G57</f>
        <v>49639</v>
      </c>
      <c r="H56" s="64">
        <f t="shared" ref="H56:I56" si="20">H57</f>
        <v>49150</v>
      </c>
      <c r="I56" s="64">
        <f t="shared" si="20"/>
        <v>49150</v>
      </c>
      <c r="L56" s="75"/>
      <c r="M56" s="75"/>
      <c r="N56" s="75"/>
    </row>
    <row r="57" spans="1:14" ht="25.5" x14ac:dyDescent="0.25">
      <c r="A57" s="10"/>
      <c r="B57" s="10">
        <v>42</v>
      </c>
      <c r="C57" s="10"/>
      <c r="D57" s="56" t="s">
        <v>40</v>
      </c>
      <c r="E57" s="4">
        <f>E58+E59+E60+E61</f>
        <v>26402</v>
      </c>
      <c r="F57" s="4">
        <f t="shared" ref="F57:I57" si="21">F58+F59+F60+F61</f>
        <v>56169</v>
      </c>
      <c r="G57" s="4">
        <f t="shared" si="21"/>
        <v>49639</v>
      </c>
      <c r="H57" s="4">
        <f t="shared" si="21"/>
        <v>49150</v>
      </c>
      <c r="I57" s="4">
        <f t="shared" si="21"/>
        <v>49150</v>
      </c>
    </row>
    <row r="58" spans="1:14" x14ac:dyDescent="0.25">
      <c r="A58" s="10"/>
      <c r="B58" s="10"/>
      <c r="C58" s="8" t="s">
        <v>127</v>
      </c>
      <c r="D58" s="8" t="s">
        <v>13</v>
      </c>
      <c r="E58" s="3">
        <v>3044</v>
      </c>
      <c r="F58" s="4">
        <v>12636</v>
      </c>
      <c r="G58" s="4">
        <v>8893</v>
      </c>
      <c r="H58" s="4">
        <v>8250</v>
      </c>
      <c r="I58" s="5">
        <v>8250</v>
      </c>
    </row>
    <row r="59" spans="1:14" x14ac:dyDescent="0.25">
      <c r="A59" s="90"/>
      <c r="B59" s="90"/>
      <c r="C59" s="91" t="s">
        <v>130</v>
      </c>
      <c r="D59" s="8" t="s">
        <v>120</v>
      </c>
      <c r="E59" s="92">
        <v>6901</v>
      </c>
      <c r="F59" s="92">
        <v>7831</v>
      </c>
      <c r="G59" s="92">
        <v>5044</v>
      </c>
      <c r="H59" s="92">
        <v>5200</v>
      </c>
      <c r="I59" s="92">
        <v>5200</v>
      </c>
    </row>
    <row r="60" spans="1:14" x14ac:dyDescent="0.25">
      <c r="A60" s="90"/>
      <c r="B60" s="90"/>
      <c r="C60" s="91" t="s">
        <v>129</v>
      </c>
      <c r="D60" s="8" t="s">
        <v>119</v>
      </c>
      <c r="E60" s="92">
        <v>15815</v>
      </c>
      <c r="F60" s="92">
        <v>35702</v>
      </c>
      <c r="G60" s="92">
        <v>35702</v>
      </c>
      <c r="H60" s="92">
        <v>35700</v>
      </c>
      <c r="I60" s="92">
        <v>35700</v>
      </c>
    </row>
    <row r="61" spans="1:14" x14ac:dyDescent="0.25">
      <c r="A61" s="76"/>
      <c r="B61" s="76"/>
      <c r="C61" s="76" t="s">
        <v>133</v>
      </c>
      <c r="D61" s="8" t="s">
        <v>122</v>
      </c>
      <c r="E61" s="76">
        <v>642</v>
      </c>
      <c r="F61" s="76">
        <v>0</v>
      </c>
      <c r="G61" s="76">
        <v>0</v>
      </c>
      <c r="H61" s="76">
        <v>0</v>
      </c>
      <c r="I61" s="76">
        <v>0</v>
      </c>
    </row>
    <row r="63" spans="1:14" x14ac:dyDescent="0.25">
      <c r="E63" s="75"/>
      <c r="F63" s="75"/>
    </row>
  </sheetData>
  <mergeCells count="3">
    <mergeCell ref="A6:I6"/>
    <mergeCell ref="A25:I25"/>
    <mergeCell ref="A4:I4"/>
  </mergeCells>
  <pageMargins left="0.7" right="0.7" top="0.75" bottom="0.75" header="0.3" footer="0.3"/>
  <pageSetup paperSize="9" scale="6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6" width="15.7109375" customWidth="1"/>
  </cols>
  <sheetData>
    <row r="2" spans="1:6" ht="15.75" x14ac:dyDescent="0.25">
      <c r="A2" s="111" t="s">
        <v>144</v>
      </c>
    </row>
    <row r="3" spans="1:6" ht="18" x14ac:dyDescent="0.25">
      <c r="A3" s="1"/>
      <c r="B3" s="1"/>
      <c r="C3" s="1"/>
      <c r="D3" s="1"/>
      <c r="E3" s="2"/>
      <c r="F3" s="2"/>
    </row>
    <row r="4" spans="1:6" ht="18" customHeight="1" x14ac:dyDescent="0.25">
      <c r="A4" s="148" t="s">
        <v>8</v>
      </c>
      <c r="B4" s="150"/>
      <c r="C4" s="150"/>
      <c r="D4" s="150"/>
      <c r="E4" s="150"/>
      <c r="F4" s="150"/>
    </row>
    <row r="5" spans="1:6" ht="18" x14ac:dyDescent="0.25">
      <c r="A5" s="1"/>
      <c r="B5" s="1"/>
      <c r="C5" s="1"/>
      <c r="D5" s="1"/>
      <c r="E5" s="2"/>
      <c r="F5" s="2"/>
    </row>
    <row r="6" spans="1:6" ht="15.75" x14ac:dyDescent="0.25">
      <c r="A6" s="148" t="s">
        <v>21</v>
      </c>
      <c r="B6" s="149"/>
      <c r="C6" s="149"/>
      <c r="D6" s="149"/>
      <c r="E6" s="149"/>
      <c r="F6" s="149"/>
    </row>
    <row r="7" spans="1:6" ht="18" x14ac:dyDescent="0.25">
      <c r="A7" s="1"/>
      <c r="B7" s="1"/>
      <c r="C7" s="1"/>
      <c r="D7" s="1"/>
      <c r="E7" s="2"/>
      <c r="F7" s="2"/>
    </row>
    <row r="8" spans="1:6" ht="25.5" x14ac:dyDescent="0.25">
      <c r="A8" s="14" t="s">
        <v>22</v>
      </c>
      <c r="B8" s="13" t="s">
        <v>5</v>
      </c>
      <c r="C8" s="14" t="s">
        <v>6</v>
      </c>
      <c r="D8" s="14" t="s">
        <v>36</v>
      </c>
      <c r="E8" s="14" t="s">
        <v>37</v>
      </c>
      <c r="F8" s="14" t="s">
        <v>38</v>
      </c>
    </row>
    <row r="9" spans="1:6" ht="15.75" customHeight="1" x14ac:dyDescent="0.25">
      <c r="A9" s="6" t="s">
        <v>23</v>
      </c>
      <c r="B9" s="64">
        <f t="shared" ref="B9:C9" si="0">B10</f>
        <v>2325751</v>
      </c>
      <c r="C9" s="64">
        <f t="shared" si="0"/>
        <v>2839514</v>
      </c>
      <c r="D9" s="64">
        <f>D10</f>
        <v>3001810</v>
      </c>
      <c r="E9" s="64">
        <f t="shared" ref="E9:F9" si="1">E10</f>
        <v>3034465</v>
      </c>
      <c r="F9" s="64">
        <f t="shared" si="1"/>
        <v>3081010</v>
      </c>
    </row>
    <row r="10" spans="1:6" ht="15.75" customHeight="1" x14ac:dyDescent="0.25">
      <c r="A10" s="6" t="s">
        <v>60</v>
      </c>
      <c r="B10" s="64">
        <f t="shared" ref="B10:C10" si="2">B11+B13</f>
        <v>2325751</v>
      </c>
      <c r="C10" s="64">
        <f t="shared" si="2"/>
        <v>2839514</v>
      </c>
      <c r="D10" s="64">
        <f>D11+D13</f>
        <v>3001810</v>
      </c>
      <c r="E10" s="64">
        <f t="shared" ref="E10:F10" si="3">E11+E13</f>
        <v>3034465</v>
      </c>
      <c r="F10" s="64">
        <f t="shared" si="3"/>
        <v>3081010</v>
      </c>
    </row>
    <row r="11" spans="1:6" x14ac:dyDescent="0.25">
      <c r="A11" s="63" t="s">
        <v>61</v>
      </c>
      <c r="B11" s="64">
        <f t="shared" ref="B11:C11" si="4">B12</f>
        <v>2283524</v>
      </c>
      <c r="C11" s="64">
        <f t="shared" si="4"/>
        <v>2692459</v>
      </c>
      <c r="D11" s="64">
        <f>D12</f>
        <v>2796023</v>
      </c>
      <c r="E11" s="64">
        <f t="shared" ref="E11:F11" si="5">E12</f>
        <v>2829354</v>
      </c>
      <c r="F11" s="64">
        <f t="shared" si="5"/>
        <v>2864210</v>
      </c>
    </row>
    <row r="12" spans="1:6" x14ac:dyDescent="0.25">
      <c r="A12" s="11" t="s">
        <v>62</v>
      </c>
      <c r="B12" s="3">
        <v>2283524</v>
      </c>
      <c r="C12" s="4">
        <v>2692459</v>
      </c>
      <c r="D12" s="4">
        <v>2796023</v>
      </c>
      <c r="E12" s="4">
        <v>2829354</v>
      </c>
      <c r="F12" s="4">
        <v>2864210</v>
      </c>
    </row>
    <row r="13" spans="1:6" x14ac:dyDescent="0.25">
      <c r="A13" s="6" t="s">
        <v>63</v>
      </c>
      <c r="B13" s="64">
        <f t="shared" ref="B13:C13" si="6">B14</f>
        <v>42227</v>
      </c>
      <c r="C13" s="64">
        <f t="shared" si="6"/>
        <v>147055</v>
      </c>
      <c r="D13" s="64">
        <f>D14</f>
        <v>205787</v>
      </c>
      <c r="E13" s="64">
        <f t="shared" ref="E13:F13" si="7">E14</f>
        <v>205111</v>
      </c>
      <c r="F13" s="64">
        <f t="shared" si="7"/>
        <v>216800</v>
      </c>
    </row>
    <row r="14" spans="1:6" x14ac:dyDescent="0.25">
      <c r="A14" s="76" t="s">
        <v>118</v>
      </c>
      <c r="B14" s="77">
        <v>42227</v>
      </c>
      <c r="C14" s="77">
        <v>147055</v>
      </c>
      <c r="D14" s="77">
        <v>205787</v>
      </c>
      <c r="E14" s="77">
        <v>205111</v>
      </c>
      <c r="F14" s="77">
        <v>216800</v>
      </c>
    </row>
    <row r="16" spans="1:6" x14ac:dyDescent="0.25">
      <c r="E16" s="75"/>
      <c r="F16" s="75"/>
    </row>
    <row r="18" spans="4:5" x14ac:dyDescent="0.25">
      <c r="D18" s="75"/>
      <c r="E18" s="75"/>
    </row>
  </sheetData>
  <mergeCells count="2">
    <mergeCell ref="A4:F4"/>
    <mergeCell ref="A6:F6"/>
  </mergeCells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"/>
  <sheetViews>
    <sheetView workbookViewId="0">
      <selection activeCell="A4" sqref="A4:I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15.7109375" customWidth="1"/>
  </cols>
  <sheetData>
    <row r="2" spans="1:9" ht="15.75" x14ac:dyDescent="0.25">
      <c r="A2" s="111" t="s">
        <v>145</v>
      </c>
    </row>
    <row r="3" spans="1:9" ht="18" x14ac:dyDescent="0.25">
      <c r="A3" s="1"/>
      <c r="B3" s="1"/>
      <c r="C3" s="1"/>
      <c r="D3" s="1"/>
      <c r="E3" s="1"/>
      <c r="F3" s="1"/>
      <c r="G3" s="1"/>
      <c r="H3" s="2"/>
      <c r="I3" s="2"/>
    </row>
    <row r="4" spans="1:9" ht="18" customHeight="1" x14ac:dyDescent="0.25">
      <c r="A4" s="148" t="s">
        <v>24</v>
      </c>
      <c r="B4" s="150"/>
      <c r="C4" s="150"/>
      <c r="D4" s="150"/>
      <c r="E4" s="150"/>
      <c r="F4" s="150"/>
      <c r="G4" s="150"/>
      <c r="H4" s="150"/>
      <c r="I4" s="150"/>
    </row>
    <row r="5" spans="1:9" ht="18" x14ac:dyDescent="0.25">
      <c r="A5" s="1"/>
      <c r="B5" s="1"/>
      <c r="C5" s="1"/>
      <c r="D5" s="1"/>
      <c r="E5" s="1"/>
      <c r="F5" s="1"/>
      <c r="G5" s="1"/>
      <c r="H5" s="2"/>
      <c r="I5" s="2"/>
    </row>
    <row r="6" spans="1:9" ht="25.5" x14ac:dyDescent="0.25">
      <c r="A6" s="14" t="s">
        <v>9</v>
      </c>
      <c r="B6" s="13" t="s">
        <v>10</v>
      </c>
      <c r="C6" s="13" t="s">
        <v>11</v>
      </c>
      <c r="D6" s="13" t="s">
        <v>42</v>
      </c>
      <c r="E6" s="13" t="s">
        <v>5</v>
      </c>
      <c r="F6" s="14" t="s">
        <v>6</v>
      </c>
      <c r="G6" s="14" t="s">
        <v>36</v>
      </c>
      <c r="H6" s="14" t="s">
        <v>37</v>
      </c>
      <c r="I6" s="14" t="s">
        <v>38</v>
      </c>
    </row>
    <row r="7" spans="1:9" s="68" customFormat="1" ht="25.5" x14ac:dyDescent="0.25">
      <c r="A7" s="6">
        <v>8</v>
      </c>
      <c r="B7" s="6"/>
      <c r="C7" s="6"/>
      <c r="D7" s="6" t="s">
        <v>25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</row>
    <row r="8" spans="1:9" s="68" customFormat="1" ht="25.5" x14ac:dyDescent="0.25">
      <c r="A8" s="9">
        <v>5</v>
      </c>
      <c r="B8" s="9"/>
      <c r="C8" s="9"/>
      <c r="D8" s="15" t="s">
        <v>26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</row>
  </sheetData>
  <mergeCells count="1">
    <mergeCell ref="A4:I4"/>
  </mergeCells>
  <pageMargins left="0.7" right="0.7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"/>
  <sheetViews>
    <sheetView workbookViewId="0">
      <selection activeCell="L26" sqref="L26"/>
    </sheetView>
  </sheetViews>
  <sheetFormatPr defaultRowHeight="15" x14ac:dyDescent="0.25"/>
  <cols>
    <col min="1" max="1" width="5.5703125" customWidth="1"/>
    <col min="2" max="2" width="7.140625" customWidth="1"/>
    <col min="5" max="5" width="20" customWidth="1"/>
    <col min="6" max="6" width="12.5703125" customWidth="1"/>
    <col min="7" max="7" width="11.85546875" customWidth="1"/>
    <col min="8" max="8" width="11.7109375" customWidth="1"/>
    <col min="9" max="9" width="11.140625" customWidth="1"/>
    <col min="10" max="10" width="10.7109375" customWidth="1"/>
    <col min="13" max="14" width="10.140625" bestFit="1" customWidth="1"/>
  </cols>
  <sheetData>
    <row r="2" spans="1:14" ht="15.75" x14ac:dyDescent="0.25">
      <c r="A2" s="111" t="s">
        <v>146</v>
      </c>
    </row>
    <row r="4" spans="1:14" x14ac:dyDescent="0.25">
      <c r="A4" s="127" t="s">
        <v>142</v>
      </c>
      <c r="B4" s="127"/>
      <c r="C4" s="128"/>
      <c r="D4" s="128"/>
      <c r="E4" s="128"/>
      <c r="F4" s="128"/>
      <c r="G4" s="128"/>
      <c r="H4" s="128"/>
      <c r="I4" s="128"/>
      <c r="J4" s="128"/>
    </row>
    <row r="6" spans="1:14" s="27" customFormat="1" ht="38.25" customHeight="1" x14ac:dyDescent="0.25">
      <c r="A6" s="129" t="s">
        <v>52</v>
      </c>
      <c r="B6" s="130"/>
      <c r="C6" s="130"/>
      <c r="D6" s="130"/>
      <c r="E6" s="130"/>
      <c r="F6" s="19" t="s">
        <v>49</v>
      </c>
      <c r="G6" s="19" t="s">
        <v>50</v>
      </c>
      <c r="H6" s="19" t="s">
        <v>48</v>
      </c>
      <c r="I6" s="19" t="s">
        <v>37</v>
      </c>
      <c r="J6" s="20" t="s">
        <v>38</v>
      </c>
    </row>
    <row r="7" spans="1:14" s="27" customFormat="1" ht="15.75" x14ac:dyDescent="0.25">
      <c r="A7" s="132"/>
      <c r="B7" s="133"/>
      <c r="C7" s="133"/>
      <c r="D7" s="133"/>
      <c r="E7" s="133"/>
      <c r="F7" s="21" t="s">
        <v>43</v>
      </c>
      <c r="G7" s="21" t="s">
        <v>43</v>
      </c>
      <c r="H7" s="21" t="s">
        <v>43</v>
      </c>
      <c r="I7" s="21" t="s">
        <v>43</v>
      </c>
      <c r="J7" s="22" t="s">
        <v>43</v>
      </c>
    </row>
    <row r="8" spans="1:14" s="27" customFormat="1" ht="27" customHeight="1" x14ac:dyDescent="0.25">
      <c r="A8" s="138" t="s">
        <v>136</v>
      </c>
      <c r="B8" s="139"/>
      <c r="C8" s="139"/>
      <c r="D8" s="139"/>
      <c r="E8" s="139"/>
      <c r="F8" s="96">
        <v>-52979</v>
      </c>
      <c r="G8" s="96">
        <v>12610</v>
      </c>
      <c r="H8" s="96">
        <v>3251</v>
      </c>
      <c r="I8" s="96">
        <v>0</v>
      </c>
      <c r="J8" s="96">
        <v>0</v>
      </c>
    </row>
    <row r="9" spans="1:14" s="27" customFormat="1" ht="15.75" customHeight="1" x14ac:dyDescent="0.25">
      <c r="A9" s="44">
        <v>9</v>
      </c>
      <c r="B9" s="95"/>
      <c r="C9" s="49" t="s">
        <v>137</v>
      </c>
      <c r="D9" s="51"/>
      <c r="E9" s="51"/>
      <c r="F9" s="46">
        <f>F10</f>
        <v>-52979</v>
      </c>
      <c r="G9" s="46">
        <f t="shared" ref="G9:J9" si="0">G10</f>
        <v>12610</v>
      </c>
      <c r="H9" s="46">
        <f t="shared" si="0"/>
        <v>3251</v>
      </c>
      <c r="I9" s="46">
        <f t="shared" si="0"/>
        <v>0</v>
      </c>
      <c r="J9" s="46">
        <f t="shared" si="0"/>
        <v>0</v>
      </c>
    </row>
    <row r="10" spans="1:14" s="27" customFormat="1" ht="15.75" x14ac:dyDescent="0.25">
      <c r="A10" s="44">
        <v>92</v>
      </c>
      <c r="B10" s="95"/>
      <c r="C10" s="49" t="s">
        <v>138</v>
      </c>
      <c r="D10" s="51"/>
      <c r="E10" s="51"/>
      <c r="F10" s="46">
        <f>F11-F16</f>
        <v>-52979</v>
      </c>
      <c r="G10" s="46">
        <f t="shared" ref="G10:J10" si="1">G11-G16</f>
        <v>12610</v>
      </c>
      <c r="H10" s="46">
        <f t="shared" si="1"/>
        <v>3251</v>
      </c>
      <c r="I10" s="46">
        <f t="shared" si="1"/>
        <v>0</v>
      </c>
      <c r="J10" s="46">
        <f t="shared" si="1"/>
        <v>0</v>
      </c>
    </row>
    <row r="11" spans="1:14" s="27" customFormat="1" ht="15.75" x14ac:dyDescent="0.25">
      <c r="A11" s="44">
        <v>9221</v>
      </c>
      <c r="B11" s="95"/>
      <c r="C11" s="49" t="s">
        <v>139</v>
      </c>
      <c r="D11" s="51"/>
      <c r="E11" s="51"/>
      <c r="F11" s="46">
        <f>SUM(F12:F15)</f>
        <v>8365</v>
      </c>
      <c r="G11" s="46">
        <f>SUM(G12:G15)</f>
        <v>23264</v>
      </c>
      <c r="H11" s="46">
        <f>SUM(H12:H15)</f>
        <v>3251</v>
      </c>
      <c r="I11" s="46">
        <f>SUM(I12:I15)</f>
        <v>0</v>
      </c>
      <c r="J11" s="46">
        <f>SUM(J12:J15)</f>
        <v>0</v>
      </c>
    </row>
    <row r="12" spans="1:14" s="27" customFormat="1" ht="15.75" x14ac:dyDescent="0.25">
      <c r="A12" s="44"/>
      <c r="B12" s="97" t="s">
        <v>132</v>
      </c>
      <c r="C12" s="49" t="str">
        <f>' Račun prihoda i rashoda'!$D$38</f>
        <v>Vlastiti prihodi</v>
      </c>
      <c r="D12" s="51"/>
      <c r="E12" s="51"/>
      <c r="F12" s="46">
        <v>2968</v>
      </c>
      <c r="G12" s="46">
        <v>5978</v>
      </c>
      <c r="H12" s="47">
        <v>796</v>
      </c>
      <c r="I12" s="47">
        <v>0</v>
      </c>
      <c r="J12" s="47">
        <v>0</v>
      </c>
      <c r="M12" s="108"/>
      <c r="N12" s="108"/>
    </row>
    <row r="13" spans="1:14" s="27" customFormat="1" ht="15.75" x14ac:dyDescent="0.25">
      <c r="A13" s="44"/>
      <c r="B13" s="97" t="s">
        <v>130</v>
      </c>
      <c r="C13" s="49" t="str">
        <f>' Račun prihoda i rashoda'!$D$59</f>
        <v>Posebne namjene</v>
      </c>
      <c r="D13" s="51"/>
      <c r="E13" s="51"/>
      <c r="F13" s="46">
        <v>3154</v>
      </c>
      <c r="G13" s="46">
        <v>13875</v>
      </c>
      <c r="H13" s="47">
        <v>1061</v>
      </c>
      <c r="I13" s="47">
        <v>0</v>
      </c>
      <c r="J13" s="47">
        <v>0</v>
      </c>
      <c r="M13" s="108"/>
      <c r="N13" s="108"/>
    </row>
    <row r="14" spans="1:14" s="27" customFormat="1" ht="15.75" x14ac:dyDescent="0.25">
      <c r="A14" s="44"/>
      <c r="B14" s="97" t="s">
        <v>129</v>
      </c>
      <c r="C14" s="49" t="str">
        <f>' Račun prihoda i rashoda'!$D$50</f>
        <v>Prihodi od pomoći</v>
      </c>
      <c r="D14" s="51"/>
      <c r="E14" s="51"/>
      <c r="F14" s="46">
        <v>1657</v>
      </c>
      <c r="G14" s="46">
        <v>3263</v>
      </c>
      <c r="H14" s="47">
        <v>1328</v>
      </c>
      <c r="I14" s="47">
        <v>0</v>
      </c>
      <c r="J14" s="47">
        <v>0</v>
      </c>
      <c r="M14" s="108"/>
      <c r="N14" s="108"/>
    </row>
    <row r="15" spans="1:14" s="27" customFormat="1" ht="15.75" x14ac:dyDescent="0.25">
      <c r="A15" s="44"/>
      <c r="B15" s="110" t="s">
        <v>133</v>
      </c>
      <c r="C15" s="107" t="s">
        <v>141</v>
      </c>
      <c r="D15" s="51"/>
      <c r="E15" s="51"/>
      <c r="F15" s="46">
        <v>586</v>
      </c>
      <c r="G15" s="46">
        <v>148</v>
      </c>
      <c r="H15" s="47">
        <v>66</v>
      </c>
      <c r="I15" s="47">
        <v>0</v>
      </c>
      <c r="J15" s="47">
        <v>0</v>
      </c>
      <c r="M15" s="108"/>
      <c r="N15" s="108"/>
    </row>
    <row r="16" spans="1:14" s="27" customFormat="1" ht="15.75" x14ac:dyDescent="0.25">
      <c r="A16" s="44">
        <v>9222</v>
      </c>
      <c r="B16" s="95"/>
      <c r="C16" s="49" t="s">
        <v>140</v>
      </c>
      <c r="D16" s="51"/>
      <c r="E16" s="51"/>
      <c r="F16" s="46">
        <f>F17+F18+F19+F20</f>
        <v>61344</v>
      </c>
      <c r="G16" s="46">
        <f t="shared" ref="G16" si="2">G17+G18+G19+G20</f>
        <v>10654</v>
      </c>
      <c r="H16" s="46">
        <f t="shared" ref="H16" si="3">H17+H18+H19+H20</f>
        <v>0</v>
      </c>
      <c r="I16" s="46">
        <f t="shared" ref="I16" si="4">I17+I18+I19+I20</f>
        <v>0</v>
      </c>
      <c r="J16" s="46">
        <f t="shared" ref="J16" si="5">J17+J18+J19+J20</f>
        <v>0</v>
      </c>
      <c r="M16" s="108"/>
      <c r="N16" s="108"/>
    </row>
    <row r="17" spans="1:14" s="27" customFormat="1" ht="15.75" x14ac:dyDescent="0.25">
      <c r="A17" s="121"/>
      <c r="B17" s="121" t="s">
        <v>127</v>
      </c>
      <c r="C17" s="49" t="str">
        <f>' Račun prihoda i rashoda'!$D$30</f>
        <v>Opći prihodi i primici</v>
      </c>
      <c r="D17" s="51"/>
      <c r="E17" s="51"/>
      <c r="F17" s="46">
        <v>2130</v>
      </c>
      <c r="G17" s="46">
        <v>5177</v>
      </c>
      <c r="H17" s="46">
        <v>0</v>
      </c>
      <c r="I17" s="46">
        <v>0</v>
      </c>
      <c r="J17" s="46">
        <v>0</v>
      </c>
      <c r="M17" s="108"/>
      <c r="N17" s="108"/>
    </row>
    <row r="18" spans="1:14" s="27" customFormat="1" ht="15.75" x14ac:dyDescent="0.25">
      <c r="A18" s="121"/>
      <c r="B18" s="121" t="s">
        <v>128</v>
      </c>
      <c r="C18" s="49" t="str">
        <f>' Račun prihoda i rashoda'!$D$39</f>
        <v>Posebne namjene</v>
      </c>
      <c r="D18" s="51"/>
      <c r="E18" s="51"/>
      <c r="F18" s="46">
        <v>4439</v>
      </c>
      <c r="G18" s="46">
        <v>5477</v>
      </c>
      <c r="H18" s="46">
        <v>0</v>
      </c>
      <c r="I18" s="46">
        <v>0</v>
      </c>
      <c r="J18" s="46">
        <v>0</v>
      </c>
      <c r="M18" s="108"/>
      <c r="N18" s="108"/>
    </row>
    <row r="19" spans="1:14" s="27" customFormat="1" ht="15.75" x14ac:dyDescent="0.25">
      <c r="A19" s="121"/>
      <c r="B19" s="121" t="s">
        <v>134</v>
      </c>
      <c r="C19" s="49" t="str">
        <f>' Račun prihoda i rashoda'!$D$41</f>
        <v>Pomoći</v>
      </c>
      <c r="D19" s="51"/>
      <c r="E19" s="51"/>
      <c r="F19" s="46">
        <v>107</v>
      </c>
      <c r="G19" s="46">
        <v>0</v>
      </c>
      <c r="H19" s="46">
        <v>0</v>
      </c>
      <c r="I19" s="46">
        <v>0</v>
      </c>
      <c r="J19" s="46">
        <v>0</v>
      </c>
      <c r="M19" s="108"/>
      <c r="N19" s="108"/>
    </row>
    <row r="20" spans="1:14" s="27" customFormat="1" ht="15.75" x14ac:dyDescent="0.25">
      <c r="A20" s="121"/>
      <c r="B20" s="121" t="s">
        <v>129</v>
      </c>
      <c r="C20" s="49" t="str">
        <f>' Račun prihoda i rashoda'!$D$50</f>
        <v>Prihodi od pomoći</v>
      </c>
      <c r="D20" s="51"/>
      <c r="E20" s="51"/>
      <c r="F20" s="46">
        <v>54668</v>
      </c>
      <c r="G20" s="46">
        <v>0</v>
      </c>
      <c r="H20" s="46">
        <v>0</v>
      </c>
      <c r="I20" s="46">
        <v>0</v>
      </c>
      <c r="J20" s="46">
        <v>0</v>
      </c>
      <c r="M20" s="108"/>
      <c r="N20" s="108"/>
    </row>
    <row r="21" spans="1:14" s="27" customFormat="1" ht="30.75" customHeight="1" x14ac:dyDescent="0.25">
      <c r="A21" s="141" t="s">
        <v>55</v>
      </c>
      <c r="B21" s="142"/>
      <c r="C21" s="142"/>
      <c r="D21" s="142"/>
      <c r="E21" s="142"/>
      <c r="F21" s="35">
        <f>F9</f>
        <v>-52979</v>
      </c>
      <c r="G21" s="35">
        <f t="shared" ref="G21:J21" si="6">G9</f>
        <v>12610</v>
      </c>
      <c r="H21" s="35">
        <f t="shared" si="6"/>
        <v>3251</v>
      </c>
      <c r="I21" s="35">
        <f t="shared" si="6"/>
        <v>0</v>
      </c>
      <c r="J21" s="35">
        <f t="shared" si="6"/>
        <v>0</v>
      </c>
    </row>
    <row r="22" spans="1:14" x14ac:dyDescent="0.25">
      <c r="F22" s="75"/>
    </row>
  </sheetData>
  <mergeCells count="4">
    <mergeCell ref="A6:E7"/>
    <mergeCell ref="A8:E8"/>
    <mergeCell ref="A21:E21"/>
    <mergeCell ref="A4:J4"/>
  </mergeCells>
  <pageMargins left="0.7" right="0.7" top="0.75" bottom="0.75" header="0.3" footer="0.3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1"/>
  <sheetViews>
    <sheetView tabSelected="1" zoomScaleNormal="100" workbookViewId="0">
      <selection activeCell="F13" sqref="F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15.7109375" customWidth="1"/>
    <col min="11" max="12" width="9.7109375" bestFit="1" customWidth="1"/>
  </cols>
  <sheetData>
    <row r="2" spans="1:15" ht="18" customHeight="1" x14ac:dyDescent="0.25">
      <c r="A2" s="148" t="s">
        <v>27</v>
      </c>
      <c r="B2" s="148"/>
      <c r="C2" s="148"/>
      <c r="D2" s="148"/>
      <c r="E2" s="148"/>
      <c r="F2" s="148"/>
      <c r="G2" s="148"/>
      <c r="H2" s="148"/>
      <c r="I2" s="148"/>
    </row>
    <row r="3" spans="1:15" ht="18" customHeight="1" x14ac:dyDescent="0.25">
      <c r="A3" s="99"/>
      <c r="B3" s="99"/>
      <c r="C3" s="99"/>
      <c r="D3" s="99"/>
      <c r="E3" s="99"/>
      <c r="F3" s="99"/>
      <c r="G3" s="99"/>
      <c r="H3" s="99"/>
      <c r="I3" s="99"/>
    </row>
    <row r="4" spans="1:15" ht="18" customHeight="1" x14ac:dyDescent="0.25">
      <c r="A4" s="163" t="s">
        <v>147</v>
      </c>
      <c r="B4" s="163"/>
      <c r="C4" s="163"/>
      <c r="D4" s="163"/>
      <c r="E4" s="163"/>
      <c r="F4" s="163"/>
      <c r="G4" s="163"/>
      <c r="H4" s="163"/>
      <c r="I4" s="163"/>
    </row>
    <row r="5" spans="1:15" ht="15.75" customHeight="1" x14ac:dyDescent="0.25">
      <c r="A5" s="1"/>
      <c r="B5" s="1"/>
      <c r="C5" s="1"/>
      <c r="D5" s="1"/>
      <c r="E5" s="78"/>
      <c r="F5" s="78"/>
      <c r="G5" s="78"/>
      <c r="H5" s="78"/>
      <c r="I5" s="78"/>
      <c r="K5" s="94"/>
      <c r="L5" s="94"/>
      <c r="M5" s="94"/>
      <c r="N5" s="94"/>
    </row>
    <row r="6" spans="1:15" ht="25.5" x14ac:dyDescent="0.25">
      <c r="A6" s="160" t="s">
        <v>28</v>
      </c>
      <c r="B6" s="161"/>
      <c r="C6" s="162"/>
      <c r="D6" s="13" t="s">
        <v>29</v>
      </c>
      <c r="E6" s="13" t="s">
        <v>5</v>
      </c>
      <c r="F6" s="14" t="s">
        <v>6</v>
      </c>
      <c r="G6" s="14" t="s">
        <v>36</v>
      </c>
      <c r="H6" s="14" t="s">
        <v>37</v>
      </c>
      <c r="I6" s="14" t="s">
        <v>38</v>
      </c>
      <c r="K6" s="94"/>
      <c r="L6" s="94"/>
      <c r="M6" s="94"/>
      <c r="N6" s="94"/>
    </row>
    <row r="7" spans="1:15" x14ac:dyDescent="0.25">
      <c r="A7" s="166" t="s">
        <v>156</v>
      </c>
      <c r="B7" s="167"/>
      <c r="C7" s="167"/>
      <c r="D7" s="168"/>
      <c r="E7" s="165">
        <f>E8+E47</f>
        <v>2325751</v>
      </c>
      <c r="F7" s="165">
        <f>F8+F47</f>
        <v>2839514</v>
      </c>
      <c r="G7" s="165">
        <f>G8+G47</f>
        <v>3001810</v>
      </c>
      <c r="H7" s="165">
        <f>H8+H47</f>
        <v>3034465</v>
      </c>
      <c r="I7" s="165">
        <f>I8+I47</f>
        <v>3081010</v>
      </c>
      <c r="K7" s="94"/>
      <c r="L7" s="94"/>
      <c r="M7" s="94"/>
      <c r="N7" s="94"/>
    </row>
    <row r="8" spans="1:15" s="68" customFormat="1" ht="15" customHeight="1" x14ac:dyDescent="0.25">
      <c r="A8" s="154" t="s">
        <v>65</v>
      </c>
      <c r="B8" s="155"/>
      <c r="C8" s="156"/>
      <c r="D8" s="101" t="s">
        <v>66</v>
      </c>
      <c r="E8" s="64">
        <f t="shared" ref="E8:F8" si="0">E9+E25+E31</f>
        <v>1968752</v>
      </c>
      <c r="F8" s="64">
        <f t="shared" si="0"/>
        <v>2317249</v>
      </c>
      <c r="G8" s="64">
        <f>G9+G25+G31</f>
        <v>2442517</v>
      </c>
      <c r="H8" s="64">
        <f t="shared" ref="H8:I8" si="1">H9+H25+H31</f>
        <v>2469283</v>
      </c>
      <c r="I8" s="64">
        <f t="shared" si="1"/>
        <v>2496959</v>
      </c>
      <c r="J8" s="98"/>
      <c r="K8" s="98"/>
      <c r="L8" s="98"/>
      <c r="M8" s="98"/>
      <c r="N8" s="94"/>
    </row>
    <row r="9" spans="1:15" s="68" customFormat="1" ht="15" customHeight="1" x14ac:dyDescent="0.25">
      <c r="A9" s="154" t="s">
        <v>67</v>
      </c>
      <c r="B9" s="155"/>
      <c r="C9" s="156"/>
      <c r="D9" s="101" t="s">
        <v>68</v>
      </c>
      <c r="E9" s="64">
        <f t="shared" ref="E9:F9" si="2">E10+E14+E17+E21</f>
        <v>173302</v>
      </c>
      <c r="F9" s="64">
        <f t="shared" si="2"/>
        <v>202833</v>
      </c>
      <c r="G9" s="64">
        <f>G10+G14+G17+G21</f>
        <v>321209</v>
      </c>
      <c r="H9" s="64">
        <f t="shared" ref="H9:I9" si="3">H10+H14+H17+H21</f>
        <v>324888</v>
      </c>
      <c r="I9" s="64">
        <f t="shared" si="3"/>
        <v>327899</v>
      </c>
      <c r="J9" s="93"/>
      <c r="K9" s="93"/>
    </row>
    <row r="10" spans="1:15" s="71" customFormat="1" ht="25.5" customHeight="1" x14ac:dyDescent="0.25">
      <c r="A10" s="151" t="s">
        <v>69</v>
      </c>
      <c r="B10" s="152"/>
      <c r="C10" s="153"/>
      <c r="D10" s="100" t="s">
        <v>70</v>
      </c>
      <c r="E10" s="70">
        <f t="shared" ref="E10:F10" si="4">E11</f>
        <v>38579</v>
      </c>
      <c r="F10" s="70">
        <f t="shared" si="4"/>
        <v>52692</v>
      </c>
      <c r="G10" s="70">
        <f>G11</f>
        <v>127433</v>
      </c>
      <c r="H10" s="70">
        <f t="shared" ref="H10:I10" si="5">H11</f>
        <v>127276</v>
      </c>
      <c r="I10" s="80">
        <f t="shared" si="5"/>
        <v>127132</v>
      </c>
      <c r="J10" s="87"/>
      <c r="K10" s="86"/>
      <c r="L10" s="84"/>
    </row>
    <row r="11" spans="1:15" ht="15" customHeight="1" x14ac:dyDescent="0.25">
      <c r="A11" s="157">
        <v>3</v>
      </c>
      <c r="B11" s="158"/>
      <c r="C11" s="159"/>
      <c r="D11" s="102" t="s">
        <v>17</v>
      </c>
      <c r="E11" s="4">
        <f t="shared" ref="E11:F11" si="6">E12+E13</f>
        <v>38579</v>
      </c>
      <c r="F11" s="4">
        <f t="shared" si="6"/>
        <v>52692</v>
      </c>
      <c r="G11" s="4">
        <f>G12+G13</f>
        <v>127433</v>
      </c>
      <c r="H11" s="4">
        <f t="shared" ref="H11" si="7">H12+H13</f>
        <v>127276</v>
      </c>
      <c r="I11" s="4">
        <f t="shared" ref="I11" si="8">I12+I13</f>
        <v>127132</v>
      </c>
      <c r="J11" s="85"/>
      <c r="K11" s="85"/>
      <c r="L11" s="75"/>
      <c r="M11" s="75"/>
      <c r="N11" s="75"/>
    </row>
    <row r="12" spans="1:15" x14ac:dyDescent="0.25">
      <c r="A12" s="65">
        <v>32</v>
      </c>
      <c r="B12" s="73"/>
      <c r="C12" s="74"/>
      <c r="D12" s="17" t="s">
        <v>30</v>
      </c>
      <c r="E12" s="3">
        <v>38579</v>
      </c>
      <c r="F12" s="4">
        <v>51497</v>
      </c>
      <c r="G12" s="4">
        <v>126769</v>
      </c>
      <c r="H12" s="4">
        <v>126610</v>
      </c>
      <c r="I12" s="81">
        <v>126466</v>
      </c>
      <c r="J12" s="87"/>
      <c r="K12" s="86"/>
      <c r="L12" s="83"/>
      <c r="M12" s="75"/>
      <c r="N12" s="75"/>
    </row>
    <row r="13" spans="1:15" ht="38.25" customHeight="1" x14ac:dyDescent="0.25">
      <c r="A13" s="65">
        <v>37</v>
      </c>
      <c r="B13" s="57"/>
      <c r="C13" s="58"/>
      <c r="D13" s="56" t="s">
        <v>71</v>
      </c>
      <c r="E13" s="3">
        <v>0</v>
      </c>
      <c r="F13" s="4">
        <v>1195</v>
      </c>
      <c r="G13" s="4">
        <v>664</v>
      </c>
      <c r="H13" s="4">
        <v>666</v>
      </c>
      <c r="I13" s="5">
        <v>666</v>
      </c>
      <c r="J13" s="85"/>
      <c r="K13" s="85"/>
      <c r="M13" s="75"/>
      <c r="N13" s="75"/>
      <c r="O13" s="75"/>
    </row>
    <row r="14" spans="1:15" s="71" customFormat="1" ht="25.5" x14ac:dyDescent="0.25">
      <c r="A14" s="151" t="s">
        <v>72</v>
      </c>
      <c r="B14" s="152"/>
      <c r="C14" s="153"/>
      <c r="D14" s="62" t="s">
        <v>73</v>
      </c>
      <c r="E14" s="70">
        <f t="shared" ref="E14:F14" si="9">E15</f>
        <v>0</v>
      </c>
      <c r="F14" s="70">
        <f t="shared" si="9"/>
        <v>3978</v>
      </c>
      <c r="G14" s="70">
        <f>G15</f>
        <v>2389</v>
      </c>
      <c r="H14" s="70">
        <f t="shared" ref="H14:I14" si="10">H15</f>
        <v>2350</v>
      </c>
      <c r="I14" s="80">
        <f t="shared" si="10"/>
        <v>2850</v>
      </c>
      <c r="J14" s="87"/>
      <c r="K14" s="105"/>
      <c r="L14" s="84"/>
      <c r="M14" s="84"/>
      <c r="N14" s="84"/>
      <c r="O14" s="79"/>
    </row>
    <row r="15" spans="1:15" ht="15" customHeight="1" x14ac:dyDescent="0.25">
      <c r="A15" s="54">
        <v>3</v>
      </c>
      <c r="B15" s="55"/>
      <c r="C15" s="56"/>
      <c r="D15" s="56" t="s">
        <v>17</v>
      </c>
      <c r="E15" s="4">
        <f t="shared" ref="E15:F15" si="11">E16</f>
        <v>0</v>
      </c>
      <c r="F15" s="4">
        <f t="shared" si="11"/>
        <v>3978</v>
      </c>
      <c r="G15" s="4">
        <f>G16</f>
        <v>2389</v>
      </c>
      <c r="H15" s="4">
        <f t="shared" ref="H15" si="12">H16</f>
        <v>2350</v>
      </c>
      <c r="I15" s="4">
        <f t="shared" ref="I15" si="13">I16</f>
        <v>2850</v>
      </c>
      <c r="J15" s="85"/>
      <c r="K15" s="85"/>
    </row>
    <row r="16" spans="1:15" x14ac:dyDescent="0.25">
      <c r="A16" s="65">
        <v>32</v>
      </c>
      <c r="B16" s="57"/>
      <c r="C16" s="58"/>
      <c r="D16" s="56" t="s">
        <v>30</v>
      </c>
      <c r="E16" s="3">
        <v>0</v>
      </c>
      <c r="F16" s="4">
        <v>3978</v>
      </c>
      <c r="G16" s="4">
        <v>2389</v>
      </c>
      <c r="H16" s="4">
        <v>2350</v>
      </c>
      <c r="I16" s="81">
        <v>2850</v>
      </c>
      <c r="J16" s="87"/>
      <c r="K16" s="86"/>
      <c r="L16" s="83"/>
      <c r="M16" s="75"/>
    </row>
    <row r="17" spans="1:15" s="71" customFormat="1" ht="25.5" x14ac:dyDescent="0.25">
      <c r="A17" s="151" t="s">
        <v>74</v>
      </c>
      <c r="B17" s="152"/>
      <c r="C17" s="153"/>
      <c r="D17" s="62" t="s">
        <v>75</v>
      </c>
      <c r="E17" s="70">
        <f t="shared" ref="E17:F17" si="14">E18</f>
        <v>96862</v>
      </c>
      <c r="F17" s="70">
        <f t="shared" si="14"/>
        <v>113478</v>
      </c>
      <c r="G17" s="70">
        <f>G18</f>
        <v>119451</v>
      </c>
      <c r="H17" s="70">
        <f t="shared" ref="H17:I17" si="15">H18</f>
        <v>123432</v>
      </c>
      <c r="I17" s="80">
        <f t="shared" si="15"/>
        <v>126087</v>
      </c>
      <c r="J17" s="87"/>
      <c r="K17" s="86"/>
      <c r="L17" s="84"/>
      <c r="M17" s="84"/>
      <c r="N17" s="79"/>
      <c r="O17" s="79"/>
    </row>
    <row r="18" spans="1:15" ht="15" customHeight="1" x14ac:dyDescent="0.25">
      <c r="A18" s="54">
        <v>3</v>
      </c>
      <c r="B18" s="55"/>
      <c r="C18" s="56"/>
      <c r="D18" s="56" t="s">
        <v>17</v>
      </c>
      <c r="E18" s="4">
        <f t="shared" ref="E18:F18" si="16">E19+E20</f>
        <v>96862</v>
      </c>
      <c r="F18" s="4">
        <f t="shared" si="16"/>
        <v>113478</v>
      </c>
      <c r="G18" s="4">
        <f>G19+G20</f>
        <v>119451</v>
      </c>
      <c r="H18" s="4">
        <f t="shared" ref="H18" si="17">H19+H20</f>
        <v>123432</v>
      </c>
      <c r="I18" s="4">
        <f t="shared" ref="I18" si="18">I19+I20</f>
        <v>126087</v>
      </c>
      <c r="J18" s="85"/>
      <c r="K18" s="85"/>
    </row>
    <row r="19" spans="1:15" x14ac:dyDescent="0.25">
      <c r="A19" s="65">
        <v>32</v>
      </c>
      <c r="B19" s="57"/>
      <c r="C19" s="58"/>
      <c r="D19" s="56" t="s">
        <v>30</v>
      </c>
      <c r="E19" s="3">
        <v>95440</v>
      </c>
      <c r="F19" s="4">
        <v>111925</v>
      </c>
      <c r="G19" s="4">
        <v>117792</v>
      </c>
      <c r="H19" s="4">
        <v>121552</v>
      </c>
      <c r="I19" s="81">
        <v>124182</v>
      </c>
      <c r="J19" s="87"/>
      <c r="K19" s="86"/>
      <c r="L19" s="83"/>
    </row>
    <row r="20" spans="1:15" ht="15" customHeight="1" x14ac:dyDescent="0.25">
      <c r="A20" s="65">
        <v>34</v>
      </c>
      <c r="B20" s="57"/>
      <c r="C20" s="58"/>
      <c r="D20" s="56" t="s">
        <v>76</v>
      </c>
      <c r="E20" s="3">
        <v>1422</v>
      </c>
      <c r="F20" s="4">
        <v>1553</v>
      </c>
      <c r="G20" s="4">
        <v>1659</v>
      </c>
      <c r="H20" s="4">
        <v>1880</v>
      </c>
      <c r="I20" s="5">
        <v>1905</v>
      </c>
      <c r="J20" s="85"/>
      <c r="K20" s="85"/>
    </row>
    <row r="21" spans="1:15" s="71" customFormat="1" ht="25.5" x14ac:dyDescent="0.25">
      <c r="A21" s="151" t="s">
        <v>77</v>
      </c>
      <c r="B21" s="152"/>
      <c r="C21" s="153"/>
      <c r="D21" s="62" t="s">
        <v>78</v>
      </c>
      <c r="E21" s="70">
        <f t="shared" ref="E21:F21" si="19">E22</f>
        <v>37861</v>
      </c>
      <c r="F21" s="70">
        <f t="shared" si="19"/>
        <v>32685</v>
      </c>
      <c r="G21" s="70">
        <f>G22</f>
        <v>71936</v>
      </c>
      <c r="H21" s="70">
        <f t="shared" ref="H21:I21" si="20">H22</f>
        <v>71830</v>
      </c>
      <c r="I21" s="80">
        <f t="shared" si="20"/>
        <v>71830</v>
      </c>
      <c r="J21" s="87"/>
      <c r="K21" s="86"/>
      <c r="L21" s="84"/>
      <c r="M21" s="84"/>
      <c r="N21" s="84"/>
      <c r="O21" s="84"/>
    </row>
    <row r="22" spans="1:15" ht="15" customHeight="1" x14ac:dyDescent="0.25">
      <c r="A22" s="54">
        <v>3</v>
      </c>
      <c r="B22" s="66"/>
      <c r="C22" s="67"/>
      <c r="D22" s="56" t="s">
        <v>17</v>
      </c>
      <c r="E22" s="4">
        <f t="shared" ref="E22:F22" si="21">E23+E24</f>
        <v>37861</v>
      </c>
      <c r="F22" s="4">
        <f t="shared" si="21"/>
        <v>32685</v>
      </c>
      <c r="G22" s="4">
        <f>G23+G24</f>
        <v>71936</v>
      </c>
      <c r="H22" s="4">
        <f t="shared" ref="H22" si="22">H23+H24</f>
        <v>71830</v>
      </c>
      <c r="I22" s="4">
        <f t="shared" ref="I22" si="23">I23+I24</f>
        <v>71830</v>
      </c>
      <c r="J22" s="85"/>
      <c r="K22" s="85"/>
    </row>
    <row r="23" spans="1:15" x14ac:dyDescent="0.25">
      <c r="A23" s="65">
        <v>32</v>
      </c>
      <c r="B23" s="66"/>
      <c r="C23" s="67"/>
      <c r="D23" s="56" t="s">
        <v>30</v>
      </c>
      <c r="E23" s="3">
        <v>0</v>
      </c>
      <c r="F23" s="4">
        <v>2159</v>
      </c>
      <c r="G23" s="4">
        <v>41410</v>
      </c>
      <c r="H23" s="4">
        <v>41300</v>
      </c>
      <c r="I23" s="81">
        <v>41300</v>
      </c>
      <c r="J23" s="87"/>
      <c r="K23" s="86"/>
      <c r="L23" s="83"/>
      <c r="M23" s="75"/>
    </row>
    <row r="24" spans="1:15" ht="38.25" customHeight="1" x14ac:dyDescent="0.25">
      <c r="A24" s="65">
        <v>37</v>
      </c>
      <c r="B24" s="66"/>
      <c r="C24" s="67"/>
      <c r="D24" s="56" t="s">
        <v>71</v>
      </c>
      <c r="E24" s="3">
        <v>37861</v>
      </c>
      <c r="F24" s="4">
        <v>30526</v>
      </c>
      <c r="G24" s="4">
        <v>30526</v>
      </c>
      <c r="H24" s="4">
        <v>30530</v>
      </c>
      <c r="I24" s="5">
        <v>30530</v>
      </c>
      <c r="J24" s="85"/>
      <c r="K24" s="85"/>
    </row>
    <row r="25" spans="1:15" s="68" customFormat="1" ht="25.5" customHeight="1" x14ac:dyDescent="0.25">
      <c r="A25" s="154" t="s">
        <v>79</v>
      </c>
      <c r="B25" s="155"/>
      <c r="C25" s="156"/>
      <c r="D25" s="59" t="s">
        <v>80</v>
      </c>
      <c r="E25" s="64">
        <f t="shared" ref="E25:F26" si="24">E26</f>
        <v>1776143</v>
      </c>
      <c r="F25" s="64">
        <f t="shared" si="24"/>
        <v>2062990</v>
      </c>
      <c r="G25" s="64">
        <f>G26</f>
        <v>2075519</v>
      </c>
      <c r="H25" s="64">
        <f t="shared" ref="H25:H26" si="25">H26</f>
        <v>2099295</v>
      </c>
      <c r="I25" s="64">
        <f t="shared" ref="I25:I26" si="26">I26</f>
        <v>2123760</v>
      </c>
      <c r="J25" s="85"/>
      <c r="K25" s="85"/>
    </row>
    <row r="26" spans="1:15" ht="25.5" x14ac:dyDescent="0.25">
      <c r="A26" s="151" t="s">
        <v>77</v>
      </c>
      <c r="B26" s="152"/>
      <c r="C26" s="153"/>
      <c r="D26" s="62" t="s">
        <v>78</v>
      </c>
      <c r="E26" s="4">
        <f t="shared" si="24"/>
        <v>1776143</v>
      </c>
      <c r="F26" s="4">
        <f t="shared" si="24"/>
        <v>2062990</v>
      </c>
      <c r="G26" s="4">
        <f>G27</f>
        <v>2075519</v>
      </c>
      <c r="H26" s="4">
        <f t="shared" si="25"/>
        <v>2099295</v>
      </c>
      <c r="I26" s="82">
        <f t="shared" si="26"/>
        <v>2123760</v>
      </c>
      <c r="J26" s="87"/>
      <c r="K26" s="86"/>
      <c r="L26" s="83"/>
      <c r="M26" s="83"/>
      <c r="N26" s="83"/>
      <c r="O26" s="83"/>
    </row>
    <row r="27" spans="1:15" ht="15" customHeight="1" x14ac:dyDescent="0.25">
      <c r="A27" s="54">
        <v>3</v>
      </c>
      <c r="B27" s="66"/>
      <c r="C27" s="67"/>
      <c r="D27" s="56" t="s">
        <v>17</v>
      </c>
      <c r="E27" s="4">
        <f t="shared" ref="E27:F27" si="27">E28+E29+E30</f>
        <v>1776143</v>
      </c>
      <c r="F27" s="4">
        <f t="shared" si="27"/>
        <v>2062990</v>
      </c>
      <c r="G27" s="4">
        <f>G28+G29+G30</f>
        <v>2075519</v>
      </c>
      <c r="H27" s="4">
        <f t="shared" ref="H27" si="28">H28+H29+H30</f>
        <v>2099295</v>
      </c>
      <c r="I27" s="4">
        <f t="shared" ref="I27" si="29">I28+I29+I30</f>
        <v>2123760</v>
      </c>
      <c r="J27" s="85"/>
      <c r="K27" s="85"/>
    </row>
    <row r="28" spans="1:15" ht="15" customHeight="1" x14ac:dyDescent="0.25">
      <c r="A28" s="65">
        <v>31</v>
      </c>
      <c r="B28" s="66"/>
      <c r="C28" s="67"/>
      <c r="D28" s="56" t="s">
        <v>18</v>
      </c>
      <c r="E28" s="3">
        <v>1725671</v>
      </c>
      <c r="F28" s="4">
        <v>2000796</v>
      </c>
      <c r="G28" s="4">
        <v>2012476</v>
      </c>
      <c r="H28" s="4">
        <v>2033350</v>
      </c>
      <c r="I28" s="5">
        <v>2051000</v>
      </c>
      <c r="J28" s="85"/>
      <c r="K28" s="85"/>
      <c r="L28" s="75"/>
      <c r="M28" s="75"/>
      <c r="N28" s="75"/>
    </row>
    <row r="29" spans="1:15" x14ac:dyDescent="0.25">
      <c r="A29" s="65">
        <v>32</v>
      </c>
      <c r="B29" s="66"/>
      <c r="C29" s="67"/>
      <c r="D29" s="56" t="s">
        <v>30</v>
      </c>
      <c r="E29" s="3">
        <v>50472</v>
      </c>
      <c r="F29" s="4">
        <v>62194</v>
      </c>
      <c r="G29" s="4">
        <v>62963</v>
      </c>
      <c r="H29" s="4">
        <v>65445</v>
      </c>
      <c r="I29" s="81">
        <v>71500</v>
      </c>
      <c r="J29" s="87"/>
      <c r="K29" s="86"/>
      <c r="L29" s="83"/>
      <c r="M29" s="75"/>
    </row>
    <row r="30" spans="1:15" ht="15" customHeight="1" x14ac:dyDescent="0.25">
      <c r="A30" s="65">
        <v>34</v>
      </c>
      <c r="B30" s="66"/>
      <c r="C30" s="67"/>
      <c r="D30" s="56" t="s">
        <v>76</v>
      </c>
      <c r="E30" s="3">
        <v>0</v>
      </c>
      <c r="F30" s="4">
        <v>0</v>
      </c>
      <c r="G30" s="4">
        <v>80</v>
      </c>
      <c r="H30" s="4">
        <v>500</v>
      </c>
      <c r="I30" s="5">
        <v>1260</v>
      </c>
      <c r="J30" s="85"/>
      <c r="K30" s="85"/>
    </row>
    <row r="31" spans="1:15" s="68" customFormat="1" ht="25.5" customHeight="1" x14ac:dyDescent="0.25">
      <c r="A31" s="154" t="s">
        <v>81</v>
      </c>
      <c r="B31" s="155"/>
      <c r="C31" s="156"/>
      <c r="D31" s="59" t="s">
        <v>82</v>
      </c>
      <c r="E31" s="64">
        <f t="shared" ref="E31:F31" si="30">E32+E38+E43</f>
        <v>19307</v>
      </c>
      <c r="F31" s="64">
        <f t="shared" si="30"/>
        <v>51426</v>
      </c>
      <c r="G31" s="64">
        <f>G32+G38+G43</f>
        <v>45789</v>
      </c>
      <c r="H31" s="64">
        <f t="shared" ref="H31:I31" si="31">H32+H38+H43</f>
        <v>45100</v>
      </c>
      <c r="I31" s="64">
        <f t="shared" si="31"/>
        <v>45300</v>
      </c>
      <c r="J31" s="85"/>
      <c r="K31" s="85"/>
    </row>
    <row r="32" spans="1:15" s="71" customFormat="1" ht="25.5" x14ac:dyDescent="0.25">
      <c r="A32" s="151" t="s">
        <v>69</v>
      </c>
      <c r="B32" s="152"/>
      <c r="C32" s="153"/>
      <c r="D32" s="62" t="s">
        <v>70</v>
      </c>
      <c r="E32" s="70">
        <f t="shared" ref="E32:F32" si="32">E33+E35</f>
        <v>3044</v>
      </c>
      <c r="F32" s="70">
        <f t="shared" si="32"/>
        <v>13034</v>
      </c>
      <c r="G32" s="70">
        <f>G33+G35</f>
        <v>9291</v>
      </c>
      <c r="H32" s="70">
        <f t="shared" ref="H32:I32" si="33">H33+H35</f>
        <v>8600</v>
      </c>
      <c r="I32" s="80">
        <f t="shared" si="33"/>
        <v>8630</v>
      </c>
      <c r="J32" s="87"/>
      <c r="K32" s="86"/>
      <c r="L32" s="84"/>
      <c r="M32" s="84"/>
      <c r="N32" s="79"/>
      <c r="O32" s="79"/>
    </row>
    <row r="33" spans="1:15" x14ac:dyDescent="0.25">
      <c r="A33" s="54">
        <v>3</v>
      </c>
      <c r="B33" s="66"/>
      <c r="C33" s="67"/>
      <c r="D33" s="56" t="s">
        <v>17</v>
      </c>
      <c r="E33" s="4">
        <f t="shared" ref="E33:F33" si="34">E34</f>
        <v>0</v>
      </c>
      <c r="F33" s="4">
        <f t="shared" si="34"/>
        <v>398</v>
      </c>
      <c r="G33" s="4">
        <f>G34</f>
        <v>398</v>
      </c>
      <c r="H33" s="4">
        <f t="shared" ref="H33:I33" si="35">H34</f>
        <v>350</v>
      </c>
      <c r="I33" s="4">
        <f t="shared" si="35"/>
        <v>380</v>
      </c>
    </row>
    <row r="34" spans="1:15" x14ac:dyDescent="0.25">
      <c r="A34" s="65">
        <v>32</v>
      </c>
      <c r="B34" s="66"/>
      <c r="C34" s="67"/>
      <c r="D34" s="56" t="s">
        <v>30</v>
      </c>
      <c r="E34" s="3">
        <v>0</v>
      </c>
      <c r="F34" s="4">
        <v>398</v>
      </c>
      <c r="G34" s="4">
        <v>398</v>
      </c>
      <c r="H34" s="4">
        <v>350</v>
      </c>
      <c r="I34" s="81">
        <v>380</v>
      </c>
      <c r="J34" s="88"/>
      <c r="K34" s="75"/>
      <c r="L34" s="75"/>
      <c r="M34" s="75"/>
    </row>
    <row r="35" spans="1:15" ht="25.5" x14ac:dyDescent="0.25">
      <c r="A35" s="54">
        <v>4</v>
      </c>
      <c r="B35" s="66"/>
      <c r="C35" s="67"/>
      <c r="D35" s="56" t="s">
        <v>19</v>
      </c>
      <c r="E35" s="4">
        <f t="shared" ref="E35:F35" si="36">E36+E37</f>
        <v>3044</v>
      </c>
      <c r="F35" s="4">
        <f t="shared" si="36"/>
        <v>12636</v>
      </c>
      <c r="G35" s="4">
        <f>G36+G37</f>
        <v>8893</v>
      </c>
      <c r="H35" s="4">
        <f t="shared" ref="H35:I35" si="37">H36+H37</f>
        <v>8250</v>
      </c>
      <c r="I35" s="4">
        <f t="shared" si="37"/>
        <v>8250</v>
      </c>
      <c r="L35" s="75"/>
      <c r="M35" s="75"/>
    </row>
    <row r="36" spans="1:15" ht="25.5" x14ac:dyDescent="0.25">
      <c r="A36" s="65">
        <v>42</v>
      </c>
      <c r="B36" s="66"/>
      <c r="C36" s="67"/>
      <c r="D36" s="56" t="s">
        <v>40</v>
      </c>
      <c r="E36" s="3">
        <v>3044</v>
      </c>
      <c r="F36" s="4">
        <v>12636</v>
      </c>
      <c r="G36" s="4">
        <v>8893</v>
      </c>
      <c r="H36" s="4">
        <v>8250</v>
      </c>
      <c r="I36" s="5">
        <v>8250</v>
      </c>
      <c r="M36" s="75"/>
      <c r="N36" s="75"/>
      <c r="O36" s="75"/>
    </row>
    <row r="37" spans="1:15" ht="25.5" x14ac:dyDescent="0.25">
      <c r="A37" s="65">
        <v>45</v>
      </c>
      <c r="B37" s="66"/>
      <c r="C37" s="67"/>
      <c r="D37" s="56" t="s">
        <v>83</v>
      </c>
      <c r="E37" s="3">
        <v>0</v>
      </c>
      <c r="F37" s="4">
        <v>0</v>
      </c>
      <c r="G37" s="4">
        <v>0</v>
      </c>
      <c r="H37" s="4">
        <v>0</v>
      </c>
      <c r="I37" s="5">
        <v>0</v>
      </c>
    </row>
    <row r="38" spans="1:15" s="71" customFormat="1" ht="25.5" x14ac:dyDescent="0.25">
      <c r="A38" s="151" t="s">
        <v>72</v>
      </c>
      <c r="B38" s="152"/>
      <c r="C38" s="153"/>
      <c r="D38" s="62" t="s">
        <v>73</v>
      </c>
      <c r="E38" s="70">
        <f>E39+E41</f>
        <v>448</v>
      </c>
      <c r="F38" s="70">
        <f t="shared" ref="F38" si="38">F39+F41</f>
        <v>2690</v>
      </c>
      <c r="G38" s="70">
        <f>G39+G41</f>
        <v>796</v>
      </c>
      <c r="H38" s="70">
        <f t="shared" ref="H38:I38" si="39">H39+H41</f>
        <v>800</v>
      </c>
      <c r="I38" s="70">
        <f t="shared" si="39"/>
        <v>970</v>
      </c>
      <c r="L38" s="79"/>
      <c r="M38" s="79"/>
      <c r="N38" s="79"/>
      <c r="O38" s="79"/>
    </row>
    <row r="39" spans="1:15" x14ac:dyDescent="0.25">
      <c r="A39" s="54">
        <v>3</v>
      </c>
      <c r="B39" s="66"/>
      <c r="C39" s="67"/>
      <c r="D39" s="56" t="s">
        <v>17</v>
      </c>
      <c r="E39" s="4">
        <f t="shared" ref="E39:F39" si="40">E40</f>
        <v>448</v>
      </c>
      <c r="F39" s="4">
        <f t="shared" si="40"/>
        <v>2690</v>
      </c>
      <c r="G39" s="4">
        <f>G40</f>
        <v>796</v>
      </c>
      <c r="H39" s="4">
        <f t="shared" ref="H39:I39" si="41">H40</f>
        <v>800</v>
      </c>
      <c r="I39" s="4">
        <f t="shared" si="41"/>
        <v>970</v>
      </c>
    </row>
    <row r="40" spans="1:15" x14ac:dyDescent="0.25">
      <c r="A40" s="65">
        <v>32</v>
      </c>
      <c r="B40" s="66"/>
      <c r="C40" s="67"/>
      <c r="D40" s="56" t="s">
        <v>30</v>
      </c>
      <c r="E40" s="3">
        <v>448</v>
      </c>
      <c r="F40" s="4">
        <v>2690</v>
      </c>
      <c r="G40" s="4">
        <v>796</v>
      </c>
      <c r="H40" s="4">
        <v>800</v>
      </c>
      <c r="I40" s="5">
        <v>970</v>
      </c>
      <c r="K40" s="75"/>
    </row>
    <row r="41" spans="1:15" ht="25.5" x14ac:dyDescent="0.25">
      <c r="A41" s="54">
        <v>4</v>
      </c>
      <c r="B41" s="66"/>
      <c r="C41" s="67"/>
      <c r="D41" s="56" t="s">
        <v>19</v>
      </c>
      <c r="E41" s="4">
        <f t="shared" ref="E41:F41" si="42">E42</f>
        <v>0</v>
      </c>
      <c r="F41" s="4">
        <f t="shared" si="42"/>
        <v>0</v>
      </c>
      <c r="G41" s="4">
        <f>G42</f>
        <v>0</v>
      </c>
      <c r="H41" s="4">
        <f t="shared" ref="H41:I41" si="43">H42</f>
        <v>0</v>
      </c>
      <c r="I41" s="4">
        <f t="shared" si="43"/>
        <v>0</v>
      </c>
    </row>
    <row r="42" spans="1:15" ht="25.5" x14ac:dyDescent="0.25">
      <c r="A42" s="65">
        <v>42</v>
      </c>
      <c r="B42" s="66"/>
      <c r="C42" s="67"/>
      <c r="D42" s="56" t="s">
        <v>40</v>
      </c>
      <c r="E42" s="3">
        <v>0</v>
      </c>
      <c r="F42" s="4">
        <v>0</v>
      </c>
      <c r="G42" s="4">
        <v>0</v>
      </c>
      <c r="H42" s="4">
        <v>0</v>
      </c>
      <c r="I42" s="5">
        <v>0</v>
      </c>
    </row>
    <row r="43" spans="1:15" ht="25.5" x14ac:dyDescent="0.25">
      <c r="A43" s="151" t="s">
        <v>84</v>
      </c>
      <c r="B43" s="152"/>
      <c r="C43" s="153"/>
      <c r="D43" s="62" t="s">
        <v>78</v>
      </c>
      <c r="E43" s="4">
        <f t="shared" ref="E43:F43" si="44">E44</f>
        <v>15815</v>
      </c>
      <c r="F43" s="4">
        <f t="shared" si="44"/>
        <v>35702</v>
      </c>
      <c r="G43" s="4">
        <f>G44</f>
        <v>35702</v>
      </c>
      <c r="H43" s="4">
        <f t="shared" ref="H43:I43" si="45">H44</f>
        <v>35700</v>
      </c>
      <c r="I43" s="4">
        <f t="shared" si="45"/>
        <v>35700</v>
      </c>
      <c r="L43" s="75"/>
      <c r="M43" s="75"/>
    </row>
    <row r="44" spans="1:15" ht="25.5" x14ac:dyDescent="0.25">
      <c r="A44" s="54">
        <v>4</v>
      </c>
      <c r="B44" s="66"/>
      <c r="C44" s="67"/>
      <c r="D44" s="56" t="s">
        <v>19</v>
      </c>
      <c r="E44" s="4">
        <f t="shared" ref="E44:F44" si="46">E45+E46</f>
        <v>15815</v>
      </c>
      <c r="F44" s="4">
        <f t="shared" si="46"/>
        <v>35702</v>
      </c>
      <c r="G44" s="4">
        <f>G45+G46</f>
        <v>35702</v>
      </c>
      <c r="H44" s="4">
        <f t="shared" ref="H44:I44" si="47">H45+H46</f>
        <v>35700</v>
      </c>
      <c r="I44" s="4">
        <f t="shared" si="47"/>
        <v>35700</v>
      </c>
    </row>
    <row r="45" spans="1:15" ht="36" customHeight="1" x14ac:dyDescent="0.25">
      <c r="A45" s="65">
        <v>41</v>
      </c>
      <c r="B45" s="66"/>
      <c r="C45" s="67"/>
      <c r="D45" s="56" t="s">
        <v>20</v>
      </c>
      <c r="E45" s="3">
        <v>0</v>
      </c>
      <c r="F45" s="4">
        <v>0</v>
      </c>
      <c r="G45" s="4">
        <v>0</v>
      </c>
      <c r="H45" s="4">
        <v>0</v>
      </c>
      <c r="I45" s="5">
        <v>0</v>
      </c>
    </row>
    <row r="46" spans="1:15" ht="25.5" x14ac:dyDescent="0.25">
      <c r="A46" s="65">
        <v>42</v>
      </c>
      <c r="B46" s="66"/>
      <c r="C46" s="67"/>
      <c r="D46" s="56" t="s">
        <v>40</v>
      </c>
      <c r="E46" s="3">
        <v>15815</v>
      </c>
      <c r="F46" s="4">
        <v>35702</v>
      </c>
      <c r="G46" s="4">
        <v>35702</v>
      </c>
      <c r="H46" s="4">
        <v>35700</v>
      </c>
      <c r="I46" s="5">
        <v>35700</v>
      </c>
    </row>
    <row r="47" spans="1:15" s="68" customFormat="1" ht="25.5" x14ac:dyDescent="0.25">
      <c r="A47" s="154" t="s">
        <v>85</v>
      </c>
      <c r="B47" s="155"/>
      <c r="C47" s="156"/>
      <c r="D47" s="59" t="s">
        <v>86</v>
      </c>
      <c r="E47" s="64">
        <f>E48+E66+E81+E112+E128+E133+E119+E142+E151</f>
        <v>356999</v>
      </c>
      <c r="F47" s="64">
        <f>F48+F66+F81+F112+F128+F133+F151+F107+F119+F142</f>
        <v>522265</v>
      </c>
      <c r="G47" s="64">
        <f>G48+G66+G81+G112+G128+G133+G151</f>
        <v>559293</v>
      </c>
      <c r="H47" s="64">
        <f t="shared" ref="H47:I47" si="48">H48+H66+H81+H112+H128+H133+H151</f>
        <v>565182</v>
      </c>
      <c r="I47" s="64">
        <f t="shared" si="48"/>
        <v>584051</v>
      </c>
    </row>
    <row r="48" spans="1:15" s="68" customFormat="1" ht="25.5" x14ac:dyDescent="0.25">
      <c r="A48" s="154" t="s">
        <v>87</v>
      </c>
      <c r="B48" s="155"/>
      <c r="C48" s="156"/>
      <c r="D48" s="59" t="s">
        <v>88</v>
      </c>
      <c r="E48" s="64">
        <f t="shared" ref="E48:F48" si="49">E49+E53+E56+E60</f>
        <v>12863</v>
      </c>
      <c r="F48" s="64">
        <f t="shared" si="49"/>
        <v>16998</v>
      </c>
      <c r="G48" s="64">
        <f>G49+G53+G56+G60</f>
        <v>18514</v>
      </c>
      <c r="H48" s="64">
        <f t="shared" ref="H48" si="50">H49+H53+H56+H60</f>
        <v>21220</v>
      </c>
      <c r="I48" s="64">
        <f>I49+I53+I56+I60</f>
        <v>20400</v>
      </c>
    </row>
    <row r="49" spans="1:14" ht="25.5" x14ac:dyDescent="0.25">
      <c r="A49" s="151" t="s">
        <v>69</v>
      </c>
      <c r="B49" s="152"/>
      <c r="C49" s="153"/>
      <c r="D49" s="62" t="s">
        <v>70</v>
      </c>
      <c r="E49" s="4">
        <f t="shared" ref="E49:F49" si="51">E50</f>
        <v>0</v>
      </c>
      <c r="F49" s="4">
        <f t="shared" si="51"/>
        <v>3305</v>
      </c>
      <c r="G49" s="4">
        <f>G50</f>
        <v>5574</v>
      </c>
      <c r="H49" s="4">
        <f>H50</f>
        <v>8465</v>
      </c>
      <c r="I49" s="4">
        <f>I50</f>
        <v>6595</v>
      </c>
      <c r="L49" s="75"/>
      <c r="M49" s="75"/>
      <c r="N49" s="75"/>
    </row>
    <row r="50" spans="1:14" x14ac:dyDescent="0.25">
      <c r="A50" s="157">
        <v>3</v>
      </c>
      <c r="B50" s="158"/>
      <c r="C50" s="159"/>
      <c r="D50" s="17" t="s">
        <v>17</v>
      </c>
      <c r="E50" s="4">
        <f t="shared" ref="E50:F50" si="52">E51+E52</f>
        <v>0</v>
      </c>
      <c r="F50" s="4">
        <f t="shared" si="52"/>
        <v>3305</v>
      </c>
      <c r="G50" s="4">
        <f>G51+G52</f>
        <v>5574</v>
      </c>
      <c r="H50" s="4">
        <f>H51+H52</f>
        <v>8465</v>
      </c>
      <c r="I50" s="4">
        <f>I51+I52</f>
        <v>6595</v>
      </c>
    </row>
    <row r="51" spans="1:14" x14ac:dyDescent="0.25">
      <c r="A51" s="65">
        <v>31</v>
      </c>
      <c r="B51" s="55"/>
      <c r="C51" s="56"/>
      <c r="D51" s="56" t="s">
        <v>18</v>
      </c>
      <c r="E51" s="3">
        <v>0</v>
      </c>
      <c r="F51" s="4">
        <v>1447</v>
      </c>
      <c r="G51" s="4">
        <v>1726</v>
      </c>
      <c r="H51" s="4">
        <v>1600</v>
      </c>
      <c r="I51" s="5">
        <v>1730</v>
      </c>
    </row>
    <row r="52" spans="1:14" x14ac:dyDescent="0.25">
      <c r="A52" s="65">
        <v>32</v>
      </c>
      <c r="B52" s="73"/>
      <c r="C52" s="74"/>
      <c r="D52" s="17" t="s">
        <v>30</v>
      </c>
      <c r="E52" s="3">
        <v>0</v>
      </c>
      <c r="F52" s="4">
        <v>1858</v>
      </c>
      <c r="G52" s="4">
        <v>3848</v>
      </c>
      <c r="H52" s="4">
        <v>6865</v>
      </c>
      <c r="I52" s="5">
        <v>4865</v>
      </c>
    </row>
    <row r="53" spans="1:14" ht="25.5" x14ac:dyDescent="0.25">
      <c r="A53" s="151" t="s">
        <v>72</v>
      </c>
      <c r="B53" s="152"/>
      <c r="C53" s="153"/>
      <c r="D53" s="62" t="s">
        <v>73</v>
      </c>
      <c r="E53" s="4">
        <f t="shared" ref="E53:F54" si="53">E54</f>
        <v>108</v>
      </c>
      <c r="F53" s="4">
        <f t="shared" si="53"/>
        <v>1327</v>
      </c>
      <c r="G53" s="4">
        <f>G54</f>
        <v>929</v>
      </c>
      <c r="H53" s="4">
        <f t="shared" ref="H53:I54" si="54">H54</f>
        <v>930</v>
      </c>
      <c r="I53" s="4">
        <f t="shared" si="54"/>
        <v>1500</v>
      </c>
      <c r="L53" s="75"/>
      <c r="M53" s="75"/>
      <c r="N53" s="75"/>
    </row>
    <row r="54" spans="1:14" x14ac:dyDescent="0.25">
      <c r="A54" s="60">
        <v>3</v>
      </c>
      <c r="B54" s="61"/>
      <c r="C54" s="62"/>
      <c r="D54" s="56" t="s">
        <v>17</v>
      </c>
      <c r="E54" s="4">
        <f t="shared" si="53"/>
        <v>108</v>
      </c>
      <c r="F54" s="4">
        <f t="shared" si="53"/>
        <v>1327</v>
      </c>
      <c r="G54" s="4">
        <f>G55</f>
        <v>929</v>
      </c>
      <c r="H54" s="4">
        <f t="shared" si="54"/>
        <v>930</v>
      </c>
      <c r="I54" s="4">
        <f t="shared" si="54"/>
        <v>1500</v>
      </c>
    </row>
    <row r="55" spans="1:14" x14ac:dyDescent="0.25">
      <c r="A55" s="65">
        <v>32</v>
      </c>
      <c r="B55" s="57"/>
      <c r="C55" s="58"/>
      <c r="D55" s="56" t="s">
        <v>30</v>
      </c>
      <c r="E55" s="3">
        <v>108</v>
      </c>
      <c r="F55" s="4">
        <v>1327</v>
      </c>
      <c r="G55" s="4">
        <v>929</v>
      </c>
      <c r="H55" s="4">
        <v>930</v>
      </c>
      <c r="I55" s="5">
        <v>1500</v>
      </c>
    </row>
    <row r="56" spans="1:14" ht="25.5" x14ac:dyDescent="0.25">
      <c r="A56" s="151" t="s">
        <v>77</v>
      </c>
      <c r="B56" s="152"/>
      <c r="C56" s="153"/>
      <c r="D56" s="62" t="s">
        <v>78</v>
      </c>
      <c r="E56" s="4">
        <f t="shared" ref="E56:F56" si="55">E57</f>
        <v>218</v>
      </c>
      <c r="F56" s="4">
        <f t="shared" si="55"/>
        <v>7698</v>
      </c>
      <c r="G56" s="4">
        <f>G57</f>
        <v>7432</v>
      </c>
      <c r="H56" s="4">
        <f t="shared" ref="H56:I56" si="56">H57</f>
        <v>7225</v>
      </c>
      <c r="I56" s="4">
        <f t="shared" si="56"/>
        <v>7705</v>
      </c>
      <c r="L56" s="75"/>
      <c r="M56" s="75"/>
      <c r="N56" s="75"/>
    </row>
    <row r="57" spans="1:14" x14ac:dyDescent="0.25">
      <c r="A57" s="157">
        <v>3</v>
      </c>
      <c r="B57" s="158"/>
      <c r="C57" s="159"/>
      <c r="D57" s="56" t="s">
        <v>17</v>
      </c>
      <c r="E57" s="4">
        <f t="shared" ref="E57:F57" si="57">E58+E59</f>
        <v>218</v>
      </c>
      <c r="F57" s="4">
        <f t="shared" si="57"/>
        <v>7698</v>
      </c>
      <c r="G57" s="4">
        <f>G58+G59</f>
        <v>7432</v>
      </c>
      <c r="H57" s="4">
        <f t="shared" ref="H57:I57" si="58">H58+H59</f>
        <v>7225</v>
      </c>
      <c r="I57" s="4">
        <f t="shared" si="58"/>
        <v>7705</v>
      </c>
    </row>
    <row r="58" spans="1:14" x14ac:dyDescent="0.25">
      <c r="A58" s="65">
        <v>32</v>
      </c>
      <c r="B58" s="55"/>
      <c r="C58" s="56"/>
      <c r="D58" s="56" t="s">
        <v>30</v>
      </c>
      <c r="E58" s="3">
        <v>218</v>
      </c>
      <c r="F58" s="4">
        <v>7167</v>
      </c>
      <c r="G58" s="4">
        <v>6901</v>
      </c>
      <c r="H58" s="4">
        <v>6695</v>
      </c>
      <c r="I58" s="5">
        <v>7175</v>
      </c>
    </row>
    <row r="59" spans="1:14" ht="25.5" x14ac:dyDescent="0.25">
      <c r="A59" s="65">
        <v>36</v>
      </c>
      <c r="B59" s="55"/>
      <c r="C59" s="56"/>
      <c r="D59" s="56" t="s">
        <v>89</v>
      </c>
      <c r="E59" s="3">
        <v>0</v>
      </c>
      <c r="F59" s="4">
        <v>531</v>
      </c>
      <c r="G59" s="4">
        <v>531</v>
      </c>
      <c r="H59" s="4">
        <v>530</v>
      </c>
      <c r="I59" s="5">
        <v>530</v>
      </c>
    </row>
    <row r="60" spans="1:14" ht="25.5" x14ac:dyDescent="0.25">
      <c r="A60" s="151" t="s">
        <v>90</v>
      </c>
      <c r="B60" s="152"/>
      <c r="C60" s="153"/>
      <c r="D60" s="56" t="s">
        <v>91</v>
      </c>
      <c r="E60" s="4">
        <f t="shared" ref="E60:F60" si="59">E61+E64</f>
        <v>12537</v>
      </c>
      <c r="F60" s="4">
        <f t="shared" si="59"/>
        <v>4668</v>
      </c>
      <c r="G60" s="4">
        <f>G61+G64</f>
        <v>4579</v>
      </c>
      <c r="H60" s="4">
        <f t="shared" ref="H60:I60" si="60">H61+H64</f>
        <v>4600</v>
      </c>
      <c r="I60" s="4">
        <f t="shared" si="60"/>
        <v>4600</v>
      </c>
      <c r="K60" s="94"/>
      <c r="L60" s="94"/>
    </row>
    <row r="61" spans="1:14" ht="15" customHeight="1" x14ac:dyDescent="0.25">
      <c r="A61" s="54">
        <v>3</v>
      </c>
      <c r="B61" s="55"/>
      <c r="C61" s="56"/>
      <c r="D61" s="56" t="s">
        <v>17</v>
      </c>
      <c r="E61" s="4">
        <f t="shared" ref="E61:F61" si="61">E62+E63</f>
        <v>11895</v>
      </c>
      <c r="F61" s="4">
        <f t="shared" si="61"/>
        <v>4668</v>
      </c>
      <c r="G61" s="4">
        <f>G62+G63</f>
        <v>4579</v>
      </c>
      <c r="H61" s="4">
        <f t="shared" ref="H61:I61" si="62">H62+H63</f>
        <v>4600</v>
      </c>
      <c r="I61" s="4">
        <f t="shared" si="62"/>
        <v>4600</v>
      </c>
      <c r="K61" s="104"/>
      <c r="L61" s="104"/>
    </row>
    <row r="62" spans="1:14" x14ac:dyDescent="0.25">
      <c r="A62" s="65">
        <v>31</v>
      </c>
      <c r="B62" s="55"/>
      <c r="C62" s="56"/>
      <c r="D62" s="56" t="s">
        <v>18</v>
      </c>
      <c r="E62" s="3">
        <v>0</v>
      </c>
      <c r="F62" s="4">
        <v>252</v>
      </c>
      <c r="G62" s="4">
        <v>332</v>
      </c>
      <c r="H62" s="4">
        <v>325</v>
      </c>
      <c r="I62" s="5">
        <v>325</v>
      </c>
      <c r="K62" s="94"/>
      <c r="L62" s="94"/>
      <c r="M62" s="75"/>
      <c r="N62" s="75"/>
    </row>
    <row r="63" spans="1:14" ht="15" customHeight="1" x14ac:dyDescent="0.25">
      <c r="A63" s="65">
        <v>32</v>
      </c>
      <c r="B63" s="55"/>
      <c r="C63" s="56"/>
      <c r="D63" s="56" t="s">
        <v>30</v>
      </c>
      <c r="E63" s="3">
        <v>11895</v>
      </c>
      <c r="F63" s="4">
        <v>4416</v>
      </c>
      <c r="G63" s="4">
        <v>4247</v>
      </c>
      <c r="H63" s="4">
        <v>4275</v>
      </c>
      <c r="I63" s="5">
        <v>4275</v>
      </c>
      <c r="K63" s="104"/>
      <c r="L63" s="104"/>
    </row>
    <row r="64" spans="1:14" ht="25.5" customHeight="1" x14ac:dyDescent="0.25">
      <c r="A64" s="54">
        <v>4</v>
      </c>
      <c r="B64" s="55"/>
      <c r="C64" s="56"/>
      <c r="D64" s="56" t="s">
        <v>19</v>
      </c>
      <c r="E64" s="4">
        <f t="shared" ref="E64:F64" si="63">E65</f>
        <v>642</v>
      </c>
      <c r="F64" s="4">
        <f t="shared" si="63"/>
        <v>0</v>
      </c>
      <c r="G64" s="4">
        <f>G65</f>
        <v>0</v>
      </c>
      <c r="H64" s="4">
        <f t="shared" ref="H64:I64" si="64">H65</f>
        <v>0</v>
      </c>
      <c r="I64" s="4">
        <f t="shared" si="64"/>
        <v>0</v>
      </c>
      <c r="K64" s="104"/>
      <c r="L64" s="104"/>
    </row>
    <row r="65" spans="1:12" ht="25.5" customHeight="1" x14ac:dyDescent="0.25">
      <c r="A65" s="65">
        <v>42</v>
      </c>
      <c r="B65" s="55"/>
      <c r="C65" s="56"/>
      <c r="D65" s="56" t="s">
        <v>40</v>
      </c>
      <c r="E65" s="3">
        <v>642</v>
      </c>
      <c r="F65" s="4">
        <v>0</v>
      </c>
      <c r="G65" s="4">
        <v>0</v>
      </c>
      <c r="H65" s="4">
        <v>0</v>
      </c>
      <c r="I65" s="5">
        <v>0</v>
      </c>
      <c r="K65" s="104"/>
      <c r="L65" s="104"/>
    </row>
    <row r="66" spans="1:12" s="68" customFormat="1" ht="25.5" customHeight="1" x14ac:dyDescent="0.25">
      <c r="A66" s="154" t="s">
        <v>92</v>
      </c>
      <c r="B66" s="155"/>
      <c r="C66" s="156"/>
      <c r="D66" s="59" t="s">
        <v>93</v>
      </c>
      <c r="E66" s="64">
        <f t="shared" ref="E66" si="65">E67+E71+E78</f>
        <v>203176</v>
      </c>
      <c r="F66" s="64">
        <f>F67+F71+F78</f>
        <v>280144</v>
      </c>
      <c r="G66" s="64">
        <f>G67+G71+G78</f>
        <v>314287</v>
      </c>
      <c r="H66" s="64">
        <f t="shared" ref="H66:I66" si="66">H67+H71+H78</f>
        <v>318240</v>
      </c>
      <c r="I66" s="64">
        <f t="shared" si="66"/>
        <v>326240</v>
      </c>
      <c r="K66" s="104"/>
      <c r="L66" s="104"/>
    </row>
    <row r="67" spans="1:12" ht="25.5" x14ac:dyDescent="0.25">
      <c r="A67" s="151" t="s">
        <v>69</v>
      </c>
      <c r="B67" s="152"/>
      <c r="C67" s="153"/>
      <c r="D67" s="62" t="s">
        <v>70</v>
      </c>
      <c r="E67" s="4">
        <f t="shared" ref="E67:F67" si="67">E68</f>
        <v>135809</v>
      </c>
      <c r="F67" s="4">
        <f t="shared" si="67"/>
        <v>162055</v>
      </c>
      <c r="G67" s="4">
        <f>G68</f>
        <v>200013</v>
      </c>
      <c r="H67" s="4">
        <f t="shared" ref="H67:I67" si="68">H68</f>
        <v>203300</v>
      </c>
      <c r="I67" s="4">
        <f t="shared" si="68"/>
        <v>203300</v>
      </c>
      <c r="K67" s="94"/>
      <c r="L67" s="94"/>
    </row>
    <row r="68" spans="1:12" x14ac:dyDescent="0.25">
      <c r="A68" s="54">
        <v>3</v>
      </c>
      <c r="B68" s="55"/>
      <c r="C68" s="56"/>
      <c r="D68" s="56" t="s">
        <v>17</v>
      </c>
      <c r="E68" s="4">
        <f t="shared" ref="E68:F68" si="69">E69+E70</f>
        <v>135809</v>
      </c>
      <c r="F68" s="4">
        <f t="shared" si="69"/>
        <v>162055</v>
      </c>
      <c r="G68" s="4">
        <f>G69+G70</f>
        <v>200013</v>
      </c>
      <c r="H68" s="4">
        <f t="shared" ref="H68:I68" si="70">H69+H70</f>
        <v>203300</v>
      </c>
      <c r="I68" s="4">
        <f t="shared" si="70"/>
        <v>203300</v>
      </c>
    </row>
    <row r="69" spans="1:12" x14ac:dyDescent="0.25">
      <c r="A69" s="65">
        <v>31</v>
      </c>
      <c r="B69" s="55"/>
      <c r="C69" s="56"/>
      <c r="D69" s="56" t="s">
        <v>18</v>
      </c>
      <c r="E69" s="3">
        <v>104644</v>
      </c>
      <c r="F69" s="4">
        <v>125158</v>
      </c>
      <c r="G69" s="4">
        <v>145995</v>
      </c>
      <c r="H69" s="4">
        <v>147300</v>
      </c>
      <c r="I69" s="5">
        <v>147300</v>
      </c>
    </row>
    <row r="70" spans="1:12" x14ac:dyDescent="0.25">
      <c r="A70" s="65">
        <v>32</v>
      </c>
      <c r="B70" s="55"/>
      <c r="C70" s="56"/>
      <c r="D70" s="56" t="s">
        <v>30</v>
      </c>
      <c r="E70" s="3">
        <v>31165</v>
      </c>
      <c r="F70" s="4">
        <v>36897</v>
      </c>
      <c r="G70" s="4">
        <v>54018</v>
      </c>
      <c r="H70" s="4">
        <v>56000</v>
      </c>
      <c r="I70" s="5">
        <v>56000</v>
      </c>
    </row>
    <row r="71" spans="1:12" ht="25.5" x14ac:dyDescent="0.25">
      <c r="A71" s="151" t="s">
        <v>94</v>
      </c>
      <c r="B71" s="152"/>
      <c r="C71" s="153"/>
      <c r="D71" s="62" t="s">
        <v>95</v>
      </c>
      <c r="E71" s="4">
        <f t="shared" ref="E71:F71" si="71">E72+E75</f>
        <v>65941</v>
      </c>
      <c r="F71" s="4">
        <f t="shared" si="71"/>
        <v>115965</v>
      </c>
      <c r="G71" s="4">
        <f>G72+G75</f>
        <v>112150</v>
      </c>
      <c r="H71" s="4">
        <f t="shared" ref="H71:I71" si="72">H72+H75</f>
        <v>112790</v>
      </c>
      <c r="I71" s="4">
        <f t="shared" si="72"/>
        <v>120790</v>
      </c>
    </row>
    <row r="72" spans="1:12" x14ac:dyDescent="0.25">
      <c r="A72" s="54">
        <v>3</v>
      </c>
      <c r="B72" s="55"/>
      <c r="C72" s="56"/>
      <c r="D72" s="56" t="s">
        <v>17</v>
      </c>
      <c r="E72" s="4">
        <f t="shared" ref="E72:F72" si="73">E73+E74</f>
        <v>59040</v>
      </c>
      <c r="F72" s="4">
        <f t="shared" si="73"/>
        <v>108134</v>
      </c>
      <c r="G72" s="4">
        <f>G73+G74</f>
        <v>107106</v>
      </c>
      <c r="H72" s="4">
        <f t="shared" ref="H72:I72" si="74">H73+H74</f>
        <v>107590</v>
      </c>
      <c r="I72" s="4">
        <f t="shared" si="74"/>
        <v>115590</v>
      </c>
    </row>
    <row r="73" spans="1:12" x14ac:dyDescent="0.25">
      <c r="A73" s="65">
        <v>31</v>
      </c>
      <c r="B73" s="55"/>
      <c r="C73" s="56"/>
      <c r="D73" s="56" t="s">
        <v>18</v>
      </c>
      <c r="E73" s="3">
        <v>0</v>
      </c>
      <c r="F73" s="4">
        <v>16882</v>
      </c>
      <c r="G73" s="4">
        <v>4380</v>
      </c>
      <c r="H73" s="4">
        <v>4400</v>
      </c>
      <c r="I73" s="5">
        <v>4400</v>
      </c>
    </row>
    <row r="74" spans="1:12" x14ac:dyDescent="0.25">
      <c r="A74" s="65">
        <v>32</v>
      </c>
      <c r="B74" s="55"/>
      <c r="C74" s="56"/>
      <c r="D74" s="56" t="s">
        <v>30</v>
      </c>
      <c r="E74" s="3">
        <v>59040</v>
      </c>
      <c r="F74" s="4">
        <v>91252</v>
      </c>
      <c r="G74" s="4">
        <v>102726</v>
      </c>
      <c r="H74" s="4">
        <v>103190</v>
      </c>
      <c r="I74" s="5">
        <v>111190</v>
      </c>
      <c r="J74" s="75"/>
    </row>
    <row r="75" spans="1:12" ht="25.5" x14ac:dyDescent="0.25">
      <c r="A75" s="54">
        <v>4</v>
      </c>
      <c r="B75" s="55"/>
      <c r="C75" s="56"/>
      <c r="D75" s="56" t="s">
        <v>19</v>
      </c>
      <c r="E75" s="4">
        <f t="shared" ref="E75:F75" si="75">E76+E77</f>
        <v>6901</v>
      </c>
      <c r="F75" s="4">
        <f t="shared" si="75"/>
        <v>7831</v>
      </c>
      <c r="G75" s="4">
        <f>G76+G77</f>
        <v>5044</v>
      </c>
      <c r="H75" s="4">
        <f t="shared" ref="H75:I75" si="76">H76+H77</f>
        <v>5200</v>
      </c>
      <c r="I75" s="4">
        <f t="shared" si="76"/>
        <v>5200</v>
      </c>
    </row>
    <row r="76" spans="1:12" ht="25.5" x14ac:dyDescent="0.25">
      <c r="A76" s="65">
        <v>42</v>
      </c>
      <c r="B76" s="55"/>
      <c r="C76" s="56"/>
      <c r="D76" s="56" t="s">
        <v>40</v>
      </c>
      <c r="E76" s="4">
        <v>6901</v>
      </c>
      <c r="F76" s="4">
        <v>7831</v>
      </c>
      <c r="G76" s="4">
        <v>5044</v>
      </c>
      <c r="H76" s="4">
        <v>5200</v>
      </c>
      <c r="I76" s="4">
        <v>5200</v>
      </c>
    </row>
    <row r="77" spans="1:12" ht="25.5" x14ac:dyDescent="0.25">
      <c r="A77" s="65">
        <v>45</v>
      </c>
      <c r="B77" s="55"/>
      <c r="C77" s="56"/>
      <c r="D77" s="56" t="s">
        <v>83</v>
      </c>
      <c r="E77" s="3">
        <v>0</v>
      </c>
      <c r="F77" s="4">
        <v>0</v>
      </c>
      <c r="G77" s="4">
        <v>0</v>
      </c>
      <c r="H77" s="4">
        <v>0</v>
      </c>
      <c r="I77" s="5">
        <v>0</v>
      </c>
    </row>
    <row r="78" spans="1:12" ht="25.5" x14ac:dyDescent="0.25">
      <c r="A78" s="151" t="s">
        <v>77</v>
      </c>
      <c r="B78" s="152"/>
      <c r="C78" s="153"/>
      <c r="D78" s="62" t="s">
        <v>78</v>
      </c>
      <c r="E78" s="4">
        <f t="shared" ref="E78:F79" si="77">E79</f>
        <v>1426</v>
      </c>
      <c r="F78" s="4">
        <f t="shared" si="77"/>
        <v>2124</v>
      </c>
      <c r="G78" s="4">
        <f>G79</f>
        <v>2124</v>
      </c>
      <c r="H78" s="4">
        <f t="shared" ref="H78:I79" si="78">H79</f>
        <v>2150</v>
      </c>
      <c r="I78" s="4">
        <f t="shared" si="78"/>
        <v>2150</v>
      </c>
    </row>
    <row r="79" spans="1:12" x14ac:dyDescent="0.25">
      <c r="A79" s="54">
        <v>3</v>
      </c>
      <c r="B79" s="55"/>
      <c r="C79" s="56"/>
      <c r="D79" s="56" t="s">
        <v>17</v>
      </c>
      <c r="E79" s="4">
        <f t="shared" si="77"/>
        <v>1426</v>
      </c>
      <c r="F79" s="4">
        <f t="shared" si="77"/>
        <v>2124</v>
      </c>
      <c r="G79" s="4">
        <f>G80</f>
        <v>2124</v>
      </c>
      <c r="H79" s="4">
        <f t="shared" si="78"/>
        <v>2150</v>
      </c>
      <c r="I79" s="4">
        <f t="shared" si="78"/>
        <v>2150</v>
      </c>
    </row>
    <row r="80" spans="1:12" x14ac:dyDescent="0.25">
      <c r="A80" s="65">
        <v>32</v>
      </c>
      <c r="B80" s="55"/>
      <c r="C80" s="56"/>
      <c r="D80" s="56" t="s">
        <v>30</v>
      </c>
      <c r="E80" s="3">
        <v>1426</v>
      </c>
      <c r="F80" s="4">
        <v>2124</v>
      </c>
      <c r="G80" s="4">
        <v>2124</v>
      </c>
      <c r="H80" s="4">
        <v>2150</v>
      </c>
      <c r="I80" s="5">
        <v>2150</v>
      </c>
    </row>
    <row r="81" spans="1:9" s="68" customFormat="1" ht="25.5" x14ac:dyDescent="0.25">
      <c r="A81" s="154" t="s">
        <v>96</v>
      </c>
      <c r="B81" s="155"/>
      <c r="C81" s="156"/>
      <c r="D81" s="59" t="s">
        <v>97</v>
      </c>
      <c r="E81" s="64">
        <f t="shared" ref="E81:F81" si="79">E82+E86+E89+E93+E101+E104</f>
        <v>36595</v>
      </c>
      <c r="F81" s="64">
        <f t="shared" si="79"/>
        <v>76130</v>
      </c>
      <c r="G81" s="64">
        <f>G82+G86+G89+G93+G101+G104</f>
        <v>20705</v>
      </c>
      <c r="H81" s="64">
        <f t="shared" ref="H81:I81" si="80">H82+H86+H89+H93+H101+H104</f>
        <v>20611</v>
      </c>
      <c r="I81" s="64">
        <f t="shared" si="80"/>
        <v>20611</v>
      </c>
    </row>
    <row r="82" spans="1:9" ht="25.5" x14ac:dyDescent="0.25">
      <c r="A82" s="151" t="s">
        <v>69</v>
      </c>
      <c r="B82" s="152"/>
      <c r="C82" s="153"/>
      <c r="D82" s="62" t="s">
        <v>70</v>
      </c>
      <c r="E82" s="4">
        <f t="shared" ref="E82:F82" si="81">E83</f>
        <v>1433</v>
      </c>
      <c r="F82" s="4">
        <f t="shared" si="81"/>
        <v>16856</v>
      </c>
      <c r="G82" s="4">
        <f>G83</f>
        <v>3583</v>
      </c>
      <c r="H82" s="4">
        <f t="shared" ref="H82:I82" si="82">H83</f>
        <v>3456</v>
      </c>
      <c r="I82" s="4">
        <f t="shared" si="82"/>
        <v>3456</v>
      </c>
    </row>
    <row r="83" spans="1:9" x14ac:dyDescent="0.25">
      <c r="A83" s="54">
        <v>3</v>
      </c>
      <c r="B83" s="55"/>
      <c r="C83" s="56"/>
      <c r="D83" s="56" t="s">
        <v>17</v>
      </c>
      <c r="E83" s="4">
        <f t="shared" ref="E83:F83" si="83">E84+E85</f>
        <v>1433</v>
      </c>
      <c r="F83" s="4">
        <f t="shared" si="83"/>
        <v>16856</v>
      </c>
      <c r="G83" s="4">
        <f>G84+G85</f>
        <v>3583</v>
      </c>
      <c r="H83" s="4">
        <f t="shared" ref="H83:I83" si="84">H84+H85</f>
        <v>3456</v>
      </c>
      <c r="I83" s="4">
        <f t="shared" si="84"/>
        <v>3456</v>
      </c>
    </row>
    <row r="84" spans="1:9" x14ac:dyDescent="0.25">
      <c r="A84" s="65">
        <v>32</v>
      </c>
      <c r="B84" s="55"/>
      <c r="C84" s="56"/>
      <c r="D84" s="56" t="s">
        <v>30</v>
      </c>
      <c r="E84" s="3">
        <v>1433</v>
      </c>
      <c r="F84" s="4">
        <v>15529</v>
      </c>
      <c r="G84" s="4">
        <v>2256</v>
      </c>
      <c r="H84" s="4">
        <v>2256</v>
      </c>
      <c r="I84" s="5">
        <v>2256</v>
      </c>
    </row>
    <row r="85" spans="1:9" ht="38.25" x14ac:dyDescent="0.25">
      <c r="A85" s="65">
        <v>37</v>
      </c>
      <c r="B85" s="55"/>
      <c r="C85" s="56"/>
      <c r="D85" s="56" t="s">
        <v>71</v>
      </c>
      <c r="E85" s="3">
        <v>0</v>
      </c>
      <c r="F85" s="4">
        <v>1327</v>
      </c>
      <c r="G85" s="4">
        <v>1327</v>
      </c>
      <c r="H85" s="4">
        <v>1200</v>
      </c>
      <c r="I85" s="5">
        <v>1200</v>
      </c>
    </row>
    <row r="86" spans="1:9" ht="25.5" x14ac:dyDescent="0.25">
      <c r="A86" s="151" t="s">
        <v>72</v>
      </c>
      <c r="B86" s="152"/>
      <c r="C86" s="153"/>
      <c r="D86" s="62" t="s">
        <v>73</v>
      </c>
      <c r="E86" s="4">
        <f t="shared" ref="E86:F87" si="85">E87</f>
        <v>0</v>
      </c>
      <c r="F86" s="4">
        <f t="shared" si="85"/>
        <v>0</v>
      </c>
      <c r="G86" s="4">
        <f>G87</f>
        <v>0</v>
      </c>
      <c r="H86" s="4">
        <f t="shared" ref="H86:I87" si="86">H87</f>
        <v>0</v>
      </c>
      <c r="I86" s="4">
        <f t="shared" si="86"/>
        <v>0</v>
      </c>
    </row>
    <row r="87" spans="1:9" x14ac:dyDescent="0.25">
      <c r="A87" s="60">
        <v>3</v>
      </c>
      <c r="B87" s="61"/>
      <c r="C87" s="62"/>
      <c r="D87" s="56" t="s">
        <v>17</v>
      </c>
      <c r="E87" s="4">
        <f t="shared" si="85"/>
        <v>0</v>
      </c>
      <c r="F87" s="4">
        <f t="shared" si="85"/>
        <v>0</v>
      </c>
      <c r="G87" s="4">
        <f>G88</f>
        <v>0</v>
      </c>
      <c r="H87" s="4">
        <f t="shared" si="86"/>
        <v>0</v>
      </c>
      <c r="I87" s="4">
        <f t="shared" si="86"/>
        <v>0</v>
      </c>
    </row>
    <row r="88" spans="1:9" x14ac:dyDescent="0.25">
      <c r="A88" s="72">
        <v>32</v>
      </c>
      <c r="B88" s="61"/>
      <c r="C88" s="62"/>
      <c r="D88" s="56" t="s">
        <v>30</v>
      </c>
      <c r="E88" s="3">
        <v>0</v>
      </c>
      <c r="F88" s="4">
        <v>0</v>
      </c>
      <c r="G88" s="4">
        <v>0</v>
      </c>
      <c r="H88" s="4">
        <v>0</v>
      </c>
      <c r="I88" s="4">
        <v>0</v>
      </c>
    </row>
    <row r="89" spans="1:9" ht="25.5" x14ac:dyDescent="0.25">
      <c r="A89" s="151" t="s">
        <v>94</v>
      </c>
      <c r="B89" s="152"/>
      <c r="C89" s="153"/>
      <c r="D89" s="62" t="s">
        <v>95</v>
      </c>
      <c r="E89" s="4">
        <f t="shared" ref="E89:F89" si="87">E90</f>
        <v>1788</v>
      </c>
      <c r="F89" s="4">
        <f t="shared" si="87"/>
        <v>14998</v>
      </c>
      <c r="G89" s="4">
        <f>G90</f>
        <v>14998</v>
      </c>
      <c r="H89" s="4">
        <f t="shared" ref="H89:I89" si="88">H90</f>
        <v>15030</v>
      </c>
      <c r="I89" s="4">
        <f t="shared" si="88"/>
        <v>15030</v>
      </c>
    </row>
    <row r="90" spans="1:9" x14ac:dyDescent="0.25">
      <c r="A90" s="54">
        <v>3</v>
      </c>
      <c r="B90" s="55"/>
      <c r="C90" s="56"/>
      <c r="D90" s="56" t="s">
        <v>17</v>
      </c>
      <c r="E90" s="4">
        <f t="shared" ref="E90:F90" si="89">E91+E92</f>
        <v>1788</v>
      </c>
      <c r="F90" s="4">
        <f t="shared" si="89"/>
        <v>14998</v>
      </c>
      <c r="G90" s="4">
        <f>G91+G92</f>
        <v>14998</v>
      </c>
      <c r="H90" s="4">
        <f t="shared" ref="H90:I90" si="90">H91+H92</f>
        <v>15030</v>
      </c>
      <c r="I90" s="4">
        <f t="shared" si="90"/>
        <v>15030</v>
      </c>
    </row>
    <row r="91" spans="1:9" s="69" customFormat="1" ht="15" customHeight="1" x14ac:dyDescent="0.25">
      <c r="A91" s="65">
        <v>32</v>
      </c>
      <c r="B91" s="73"/>
      <c r="C91" s="74"/>
      <c r="D91" s="56" t="s">
        <v>30</v>
      </c>
      <c r="E91" s="3">
        <v>1788</v>
      </c>
      <c r="F91" s="4">
        <v>14334</v>
      </c>
      <c r="G91" s="4">
        <v>14334</v>
      </c>
      <c r="H91" s="4">
        <v>14365</v>
      </c>
      <c r="I91" s="5">
        <v>14365</v>
      </c>
    </row>
    <row r="92" spans="1:9" ht="38.25" x14ac:dyDescent="0.25">
      <c r="A92" s="65">
        <v>37</v>
      </c>
      <c r="B92" s="55"/>
      <c r="C92" s="56"/>
      <c r="D92" s="56" t="s">
        <v>71</v>
      </c>
      <c r="E92" s="3">
        <v>0</v>
      </c>
      <c r="F92" s="4">
        <v>664</v>
      </c>
      <c r="G92" s="4">
        <v>664</v>
      </c>
      <c r="H92" s="4">
        <v>665</v>
      </c>
      <c r="I92" s="5">
        <v>665</v>
      </c>
    </row>
    <row r="93" spans="1:9" ht="25.5" x14ac:dyDescent="0.25">
      <c r="A93" s="151" t="s">
        <v>77</v>
      </c>
      <c r="B93" s="152"/>
      <c r="C93" s="153"/>
      <c r="D93" s="62" t="s">
        <v>78</v>
      </c>
      <c r="E93" s="4">
        <f t="shared" ref="E93:F93" si="91">E94+E99</f>
        <v>33374</v>
      </c>
      <c r="F93" s="4">
        <f t="shared" si="91"/>
        <v>44143</v>
      </c>
      <c r="G93" s="4">
        <f>G94+G99</f>
        <v>1991</v>
      </c>
      <c r="H93" s="4">
        <f t="shared" ref="H93:I93" si="92">H94+H99</f>
        <v>1995</v>
      </c>
      <c r="I93" s="4">
        <f t="shared" si="92"/>
        <v>1995</v>
      </c>
    </row>
    <row r="94" spans="1:9" x14ac:dyDescent="0.25">
      <c r="A94" s="54">
        <v>3</v>
      </c>
      <c r="B94" s="55"/>
      <c r="C94" s="56"/>
      <c r="D94" s="56" t="s">
        <v>17</v>
      </c>
      <c r="E94" s="4">
        <f t="shared" ref="E94:F94" si="93">E95+E96+E97+E98</f>
        <v>33374</v>
      </c>
      <c r="F94" s="4">
        <f t="shared" si="93"/>
        <v>44143</v>
      </c>
      <c r="G94" s="4">
        <f>G95+G96+G97+G98</f>
        <v>1991</v>
      </c>
      <c r="H94" s="4">
        <f t="shared" ref="H94:I94" si="94">H95+H96+H97+H98</f>
        <v>1995</v>
      </c>
      <c r="I94" s="4">
        <f t="shared" si="94"/>
        <v>1995</v>
      </c>
    </row>
    <row r="95" spans="1:9" x14ac:dyDescent="0.25">
      <c r="A95" s="65">
        <v>31</v>
      </c>
      <c r="B95" s="55"/>
      <c r="C95" s="56"/>
      <c r="D95" s="56" t="s">
        <v>18</v>
      </c>
      <c r="E95" s="3">
        <v>344</v>
      </c>
      <c r="F95" s="4">
        <v>1327</v>
      </c>
      <c r="G95" s="4">
        <v>1327</v>
      </c>
      <c r="H95" s="4">
        <v>1330</v>
      </c>
      <c r="I95" s="5">
        <v>1330</v>
      </c>
    </row>
    <row r="96" spans="1:9" x14ac:dyDescent="0.25">
      <c r="A96" s="65">
        <v>32</v>
      </c>
      <c r="B96" s="55"/>
      <c r="C96" s="56"/>
      <c r="D96" s="56" t="s">
        <v>30</v>
      </c>
      <c r="E96" s="3">
        <v>33030</v>
      </c>
      <c r="F96" s="4">
        <v>42152</v>
      </c>
      <c r="G96" s="4">
        <v>0</v>
      </c>
      <c r="H96" s="4">
        <v>0</v>
      </c>
      <c r="I96" s="5">
        <v>0</v>
      </c>
    </row>
    <row r="97" spans="1:9" x14ac:dyDescent="0.25">
      <c r="A97" s="65">
        <v>34</v>
      </c>
      <c r="B97" s="55"/>
      <c r="C97" s="56"/>
      <c r="D97" s="56" t="s">
        <v>76</v>
      </c>
      <c r="E97" s="3">
        <v>0</v>
      </c>
      <c r="F97" s="4">
        <v>0</v>
      </c>
      <c r="G97" s="4">
        <v>0</v>
      </c>
      <c r="H97" s="4">
        <v>0</v>
      </c>
      <c r="I97" s="5">
        <v>0</v>
      </c>
    </row>
    <row r="98" spans="1:9" ht="38.25" x14ac:dyDescent="0.25">
      <c r="A98" s="65">
        <v>37</v>
      </c>
      <c r="B98" s="55"/>
      <c r="C98" s="56"/>
      <c r="D98" s="56" t="s">
        <v>71</v>
      </c>
      <c r="E98" s="3">
        <v>0</v>
      </c>
      <c r="F98" s="4">
        <v>664</v>
      </c>
      <c r="G98" s="4">
        <v>664</v>
      </c>
      <c r="H98" s="4">
        <v>665</v>
      </c>
      <c r="I98" s="5">
        <v>665</v>
      </c>
    </row>
    <row r="99" spans="1:9" ht="25.5" x14ac:dyDescent="0.25">
      <c r="A99" s="54">
        <v>4</v>
      </c>
      <c r="B99" s="55"/>
      <c r="C99" s="56"/>
      <c r="D99" s="56" t="s">
        <v>19</v>
      </c>
      <c r="E99" s="4">
        <f>E100</f>
        <v>0</v>
      </c>
      <c r="F99" s="4">
        <f>F100</f>
        <v>0</v>
      </c>
      <c r="G99" s="4">
        <f>G100</f>
        <v>0</v>
      </c>
      <c r="H99" s="4">
        <f t="shared" ref="H99:I99" si="95">H100</f>
        <v>0</v>
      </c>
      <c r="I99" s="4">
        <f t="shared" si="95"/>
        <v>0</v>
      </c>
    </row>
    <row r="100" spans="1:9" ht="25.5" x14ac:dyDescent="0.25">
      <c r="A100" s="65">
        <v>42</v>
      </c>
      <c r="B100" s="55"/>
      <c r="C100" s="56"/>
      <c r="D100" s="56" t="s">
        <v>40</v>
      </c>
      <c r="E100" s="3">
        <v>0</v>
      </c>
      <c r="F100" s="4">
        <v>0</v>
      </c>
      <c r="G100" s="4">
        <v>0</v>
      </c>
      <c r="H100" s="4">
        <v>0</v>
      </c>
      <c r="I100" s="5">
        <v>0</v>
      </c>
    </row>
    <row r="101" spans="1:9" ht="25.5" x14ac:dyDescent="0.25">
      <c r="A101" s="151" t="s">
        <v>90</v>
      </c>
      <c r="B101" s="152"/>
      <c r="C101" s="153"/>
      <c r="D101" s="56" t="s">
        <v>91</v>
      </c>
      <c r="E101" s="4">
        <f t="shared" ref="E101:F101" si="96">E102</f>
        <v>0</v>
      </c>
      <c r="F101" s="4">
        <f t="shared" si="96"/>
        <v>0</v>
      </c>
      <c r="G101" s="4">
        <f>G102</f>
        <v>0</v>
      </c>
      <c r="H101" s="4">
        <f t="shared" ref="H101:I101" si="97">H102</f>
        <v>0</v>
      </c>
      <c r="I101" s="4">
        <f t="shared" si="97"/>
        <v>0</v>
      </c>
    </row>
    <row r="102" spans="1:9" x14ac:dyDescent="0.25">
      <c r="A102" s="54">
        <v>3</v>
      </c>
      <c r="B102" s="55"/>
      <c r="C102" s="56"/>
      <c r="D102" s="56" t="s">
        <v>17</v>
      </c>
      <c r="E102" s="4">
        <f t="shared" ref="E102:F102" si="98">E103</f>
        <v>0</v>
      </c>
      <c r="F102" s="4">
        <f t="shared" si="98"/>
        <v>0</v>
      </c>
      <c r="G102" s="4">
        <f>G103</f>
        <v>0</v>
      </c>
      <c r="H102" s="4">
        <f t="shared" ref="H102:I102" si="99">H103</f>
        <v>0</v>
      </c>
      <c r="I102" s="4">
        <f t="shared" si="99"/>
        <v>0</v>
      </c>
    </row>
    <row r="103" spans="1:9" x14ac:dyDescent="0.25">
      <c r="A103" s="65">
        <v>32</v>
      </c>
      <c r="B103" s="55"/>
      <c r="C103" s="56"/>
      <c r="D103" s="56" t="s">
        <v>30</v>
      </c>
      <c r="E103" s="3">
        <v>0</v>
      </c>
      <c r="F103" s="4">
        <v>0</v>
      </c>
      <c r="G103" s="4">
        <v>0</v>
      </c>
      <c r="H103" s="4">
        <v>0</v>
      </c>
      <c r="I103" s="5">
        <v>0</v>
      </c>
    </row>
    <row r="104" spans="1:9" ht="25.5" x14ac:dyDescent="0.25">
      <c r="A104" s="151" t="s">
        <v>98</v>
      </c>
      <c r="B104" s="152"/>
      <c r="C104" s="153"/>
      <c r="D104" s="56" t="s">
        <v>99</v>
      </c>
      <c r="E104" s="4">
        <f t="shared" ref="E104:F105" si="100">E105</f>
        <v>0</v>
      </c>
      <c r="F104" s="4">
        <f t="shared" si="100"/>
        <v>133</v>
      </c>
      <c r="G104" s="4">
        <f>G105</f>
        <v>133</v>
      </c>
      <c r="H104" s="4">
        <f t="shared" ref="H104:I105" si="101">H105</f>
        <v>130</v>
      </c>
      <c r="I104" s="4">
        <f t="shared" si="101"/>
        <v>130</v>
      </c>
    </row>
    <row r="105" spans="1:9" x14ac:dyDescent="0.25">
      <c r="A105" s="54">
        <v>3</v>
      </c>
      <c r="B105" s="55"/>
      <c r="C105" s="56"/>
      <c r="D105" s="56" t="s">
        <v>17</v>
      </c>
      <c r="E105" s="4">
        <f t="shared" si="100"/>
        <v>0</v>
      </c>
      <c r="F105" s="4">
        <f t="shared" si="100"/>
        <v>133</v>
      </c>
      <c r="G105" s="4">
        <f>G106</f>
        <v>133</v>
      </c>
      <c r="H105" s="4">
        <f t="shared" si="101"/>
        <v>130</v>
      </c>
      <c r="I105" s="4">
        <f t="shared" si="101"/>
        <v>130</v>
      </c>
    </row>
    <row r="106" spans="1:9" x14ac:dyDescent="0.25">
      <c r="A106" s="65">
        <v>32</v>
      </c>
      <c r="B106" s="55"/>
      <c r="C106" s="56"/>
      <c r="D106" s="56" t="s">
        <v>30</v>
      </c>
      <c r="E106" s="3">
        <v>0</v>
      </c>
      <c r="F106" s="4">
        <v>133</v>
      </c>
      <c r="G106" s="4">
        <v>133</v>
      </c>
      <c r="H106" s="4">
        <v>130</v>
      </c>
      <c r="I106" s="5">
        <v>130</v>
      </c>
    </row>
    <row r="107" spans="1:9" s="68" customFormat="1" ht="25.5" x14ac:dyDescent="0.25">
      <c r="A107" s="154" t="s">
        <v>100</v>
      </c>
      <c r="B107" s="155"/>
      <c r="C107" s="156"/>
      <c r="D107" s="59" t="s">
        <v>101</v>
      </c>
      <c r="E107" s="64">
        <f t="shared" ref="E107:F108" si="102">E108</f>
        <v>0</v>
      </c>
      <c r="F107" s="64">
        <f t="shared" si="102"/>
        <v>1938</v>
      </c>
      <c r="G107" s="64">
        <f>G108</f>
        <v>0</v>
      </c>
      <c r="H107" s="64">
        <f t="shared" ref="H107:I108" si="103">H108</f>
        <v>0</v>
      </c>
      <c r="I107" s="64">
        <f t="shared" si="103"/>
        <v>0</v>
      </c>
    </row>
    <row r="108" spans="1:9" ht="25.5" x14ac:dyDescent="0.25">
      <c r="A108" s="151" t="s">
        <v>102</v>
      </c>
      <c r="B108" s="152"/>
      <c r="C108" s="153"/>
      <c r="D108" s="56" t="s">
        <v>103</v>
      </c>
      <c r="E108" s="4">
        <f t="shared" si="102"/>
        <v>0</v>
      </c>
      <c r="F108" s="4">
        <f t="shared" si="102"/>
        <v>1938</v>
      </c>
      <c r="G108" s="4">
        <f>G109</f>
        <v>0</v>
      </c>
      <c r="H108" s="4">
        <f t="shared" si="103"/>
        <v>0</v>
      </c>
      <c r="I108" s="4">
        <f t="shared" si="103"/>
        <v>0</v>
      </c>
    </row>
    <row r="109" spans="1:9" x14ac:dyDescent="0.25">
      <c r="A109" s="54">
        <v>3</v>
      </c>
      <c r="B109" s="55"/>
      <c r="C109" s="56"/>
      <c r="D109" s="56" t="s">
        <v>17</v>
      </c>
      <c r="E109" s="4">
        <f t="shared" ref="E109:F109" si="104">E110+E111</f>
        <v>0</v>
      </c>
      <c r="F109" s="4">
        <f t="shared" si="104"/>
        <v>1938</v>
      </c>
      <c r="G109" s="4">
        <f>G110+G111</f>
        <v>0</v>
      </c>
      <c r="H109" s="4">
        <f t="shared" ref="H109:I109" si="105">H110+H111</f>
        <v>0</v>
      </c>
      <c r="I109" s="4">
        <f t="shared" si="105"/>
        <v>0</v>
      </c>
    </row>
    <row r="110" spans="1:9" x14ac:dyDescent="0.25">
      <c r="A110" s="65">
        <v>32</v>
      </c>
      <c r="B110" s="55"/>
      <c r="C110" s="56"/>
      <c r="D110" s="56" t="s">
        <v>30</v>
      </c>
      <c r="E110" s="3">
        <v>0</v>
      </c>
      <c r="F110" s="4">
        <v>1726</v>
      </c>
      <c r="G110" s="4">
        <v>0</v>
      </c>
      <c r="H110" s="4">
        <v>0</v>
      </c>
      <c r="I110" s="5">
        <v>0</v>
      </c>
    </row>
    <row r="111" spans="1:9" ht="38.25" x14ac:dyDescent="0.25">
      <c r="A111" s="65">
        <v>37</v>
      </c>
      <c r="B111" s="55"/>
      <c r="C111" s="56"/>
      <c r="D111" s="56" t="s">
        <v>71</v>
      </c>
      <c r="E111" s="3">
        <v>0</v>
      </c>
      <c r="F111" s="4">
        <v>212</v>
      </c>
      <c r="G111" s="4">
        <v>0</v>
      </c>
      <c r="H111" s="4">
        <v>0</v>
      </c>
      <c r="I111" s="5">
        <v>0</v>
      </c>
    </row>
    <row r="112" spans="1:9" s="68" customFormat="1" x14ac:dyDescent="0.25">
      <c r="A112" s="154" t="s">
        <v>104</v>
      </c>
      <c r="B112" s="155"/>
      <c r="C112" s="156"/>
      <c r="D112" s="59" t="s">
        <v>105</v>
      </c>
      <c r="E112" s="64">
        <f t="shared" ref="E112:F112" si="106">E113+E116</f>
        <v>3677</v>
      </c>
      <c r="F112" s="64">
        <f t="shared" si="106"/>
        <v>7963</v>
      </c>
      <c r="G112" s="64">
        <f>G113+G116</f>
        <v>7963</v>
      </c>
      <c r="H112" s="64">
        <f t="shared" ref="H112:I112" si="107">H113+H116</f>
        <v>8626</v>
      </c>
      <c r="I112" s="64">
        <f t="shared" si="107"/>
        <v>8626</v>
      </c>
    </row>
    <row r="113" spans="1:9" x14ac:dyDescent="0.25">
      <c r="A113" s="151" t="s">
        <v>106</v>
      </c>
      <c r="B113" s="152"/>
      <c r="C113" s="153"/>
      <c r="D113" s="56" t="s">
        <v>107</v>
      </c>
      <c r="E113" s="4">
        <f t="shared" ref="E113:F114" si="108">E114</f>
        <v>3677</v>
      </c>
      <c r="F113" s="4">
        <f t="shared" si="108"/>
        <v>7963</v>
      </c>
      <c r="G113" s="4">
        <f>G114</f>
        <v>7963</v>
      </c>
      <c r="H113" s="4">
        <f t="shared" ref="H113:I114" si="109">H114</f>
        <v>8626</v>
      </c>
      <c r="I113" s="4">
        <f t="shared" si="109"/>
        <v>8626</v>
      </c>
    </row>
    <row r="114" spans="1:9" x14ac:dyDescent="0.25">
      <c r="A114" s="54">
        <v>3</v>
      </c>
      <c r="B114" s="55"/>
      <c r="C114" s="56"/>
      <c r="D114" s="56" t="s">
        <v>17</v>
      </c>
      <c r="E114" s="4">
        <f t="shared" si="108"/>
        <v>3677</v>
      </c>
      <c r="F114" s="4">
        <f t="shared" si="108"/>
        <v>7963</v>
      </c>
      <c r="G114" s="4">
        <f>G115</f>
        <v>7963</v>
      </c>
      <c r="H114" s="4">
        <f t="shared" si="109"/>
        <v>8626</v>
      </c>
      <c r="I114" s="4">
        <f t="shared" si="109"/>
        <v>8626</v>
      </c>
    </row>
    <row r="115" spans="1:9" x14ac:dyDescent="0.25">
      <c r="A115" s="65">
        <v>32</v>
      </c>
      <c r="B115" s="55"/>
      <c r="C115" s="56"/>
      <c r="D115" s="56" t="s">
        <v>30</v>
      </c>
      <c r="E115" s="3">
        <v>3677</v>
      </c>
      <c r="F115" s="4">
        <v>7963</v>
      </c>
      <c r="G115" s="4">
        <v>7963</v>
      </c>
      <c r="H115" s="4">
        <v>8626</v>
      </c>
      <c r="I115" s="5">
        <v>8626</v>
      </c>
    </row>
    <row r="116" spans="1:9" ht="25.5" x14ac:dyDescent="0.25">
      <c r="A116" s="151" t="s">
        <v>77</v>
      </c>
      <c r="B116" s="152"/>
      <c r="C116" s="153"/>
      <c r="D116" s="62" t="s">
        <v>78</v>
      </c>
      <c r="E116" s="4">
        <f t="shared" ref="E116:F117" si="110">E117</f>
        <v>0</v>
      </c>
      <c r="F116" s="4">
        <f t="shared" si="110"/>
        <v>0</v>
      </c>
      <c r="G116" s="4">
        <f>G117</f>
        <v>0</v>
      </c>
      <c r="H116" s="4">
        <f t="shared" ref="H116:I117" si="111">H117</f>
        <v>0</v>
      </c>
      <c r="I116" s="4">
        <f t="shared" si="111"/>
        <v>0</v>
      </c>
    </row>
    <row r="117" spans="1:9" x14ac:dyDescent="0.25">
      <c r="A117" s="54">
        <v>3</v>
      </c>
      <c r="B117" s="55"/>
      <c r="C117" s="56"/>
      <c r="D117" s="56" t="s">
        <v>17</v>
      </c>
      <c r="E117" s="4">
        <f t="shared" si="110"/>
        <v>0</v>
      </c>
      <c r="F117" s="4">
        <f t="shared" si="110"/>
        <v>0</v>
      </c>
      <c r="G117" s="4">
        <f>G118</f>
        <v>0</v>
      </c>
      <c r="H117" s="4">
        <f t="shared" si="111"/>
        <v>0</v>
      </c>
      <c r="I117" s="4">
        <f t="shared" si="111"/>
        <v>0</v>
      </c>
    </row>
    <row r="118" spans="1:9" x14ac:dyDescent="0.25">
      <c r="A118" s="65">
        <v>32</v>
      </c>
      <c r="B118" s="55"/>
      <c r="C118" s="56"/>
      <c r="D118" s="56" t="s">
        <v>30</v>
      </c>
      <c r="E118" s="3">
        <v>0</v>
      </c>
      <c r="F118" s="4">
        <v>0</v>
      </c>
      <c r="G118" s="4">
        <v>0</v>
      </c>
      <c r="H118" s="4">
        <v>0</v>
      </c>
      <c r="I118" s="5">
        <v>0</v>
      </c>
    </row>
    <row r="119" spans="1:9" s="68" customFormat="1" ht="25.5" x14ac:dyDescent="0.25">
      <c r="A119" s="154" t="s">
        <v>108</v>
      </c>
      <c r="B119" s="155"/>
      <c r="C119" s="156"/>
      <c r="D119" s="59" t="s">
        <v>109</v>
      </c>
      <c r="E119" s="64">
        <f t="shared" ref="E119:F119" si="112">E120+E124</f>
        <v>62138</v>
      </c>
      <c r="F119" s="64">
        <f t="shared" si="112"/>
        <v>0</v>
      </c>
      <c r="G119" s="64">
        <f>G120+G124</f>
        <v>0</v>
      </c>
      <c r="H119" s="64">
        <f t="shared" ref="H119:I119" si="113">H120+H124</f>
        <v>0</v>
      </c>
      <c r="I119" s="64">
        <f t="shared" si="113"/>
        <v>0</v>
      </c>
    </row>
    <row r="120" spans="1:9" ht="25.5" x14ac:dyDescent="0.25">
      <c r="A120" s="151" t="s">
        <v>69</v>
      </c>
      <c r="B120" s="152"/>
      <c r="C120" s="153"/>
      <c r="D120" s="62" t="s">
        <v>70</v>
      </c>
      <c r="E120" s="4">
        <f t="shared" ref="E120:F120" si="114">E121</f>
        <v>48799</v>
      </c>
      <c r="F120" s="4">
        <f t="shared" si="114"/>
        <v>0</v>
      </c>
      <c r="G120" s="4">
        <f>G121</f>
        <v>0</v>
      </c>
      <c r="H120" s="4">
        <f t="shared" ref="H120:I120" si="115">H121</f>
        <v>0</v>
      </c>
      <c r="I120" s="4">
        <f t="shared" si="115"/>
        <v>0</v>
      </c>
    </row>
    <row r="121" spans="1:9" x14ac:dyDescent="0.25">
      <c r="A121" s="54">
        <v>3</v>
      </c>
      <c r="B121" s="55"/>
      <c r="C121" s="56"/>
      <c r="D121" s="56" t="s">
        <v>17</v>
      </c>
      <c r="E121" s="4">
        <f t="shared" ref="E121:F121" si="116">E122+E123</f>
        <v>48799</v>
      </c>
      <c r="F121" s="4">
        <f t="shared" si="116"/>
        <v>0</v>
      </c>
      <c r="G121" s="4">
        <f>G122+G123</f>
        <v>0</v>
      </c>
      <c r="H121" s="4">
        <f t="shared" ref="H121:I121" si="117">H122+H123</f>
        <v>0</v>
      </c>
      <c r="I121" s="4">
        <f t="shared" si="117"/>
        <v>0</v>
      </c>
    </row>
    <row r="122" spans="1:9" x14ac:dyDescent="0.25">
      <c r="A122" s="65">
        <v>31</v>
      </c>
      <c r="B122" s="55"/>
      <c r="C122" s="56"/>
      <c r="D122" s="56" t="s">
        <v>18</v>
      </c>
      <c r="E122" s="3">
        <v>46834</v>
      </c>
      <c r="F122" s="4">
        <v>0</v>
      </c>
      <c r="G122" s="4">
        <v>0</v>
      </c>
      <c r="H122" s="4">
        <v>0</v>
      </c>
      <c r="I122" s="5">
        <v>0</v>
      </c>
    </row>
    <row r="123" spans="1:9" x14ac:dyDescent="0.25">
      <c r="A123" s="65">
        <v>32</v>
      </c>
      <c r="B123" s="55"/>
      <c r="C123" s="56"/>
      <c r="D123" s="56" t="s">
        <v>30</v>
      </c>
      <c r="E123" s="3">
        <v>1965</v>
      </c>
      <c r="F123" s="4">
        <v>0</v>
      </c>
      <c r="G123" s="4">
        <v>0</v>
      </c>
      <c r="H123" s="4">
        <v>0</v>
      </c>
      <c r="I123" s="5">
        <v>0</v>
      </c>
    </row>
    <row r="124" spans="1:9" x14ac:dyDescent="0.25">
      <c r="A124" s="151" t="s">
        <v>106</v>
      </c>
      <c r="B124" s="152"/>
      <c r="C124" s="153"/>
      <c r="D124" s="56" t="s">
        <v>107</v>
      </c>
      <c r="E124" s="4">
        <f t="shared" ref="E124:F124" si="118">E125</f>
        <v>13339</v>
      </c>
      <c r="F124" s="4">
        <f t="shared" si="118"/>
        <v>0</v>
      </c>
      <c r="G124" s="4">
        <f>G125</f>
        <v>0</v>
      </c>
      <c r="H124" s="4">
        <f t="shared" ref="H124:I124" si="119">H125</f>
        <v>0</v>
      </c>
      <c r="I124" s="4">
        <f t="shared" si="119"/>
        <v>0</v>
      </c>
    </row>
    <row r="125" spans="1:9" x14ac:dyDescent="0.25">
      <c r="A125" s="54">
        <v>3</v>
      </c>
      <c r="B125" s="55"/>
      <c r="C125" s="56"/>
      <c r="D125" s="56" t="s">
        <v>17</v>
      </c>
      <c r="E125" s="4">
        <f t="shared" ref="E125:F125" si="120">E126+E127</f>
        <v>13339</v>
      </c>
      <c r="F125" s="4">
        <f t="shared" si="120"/>
        <v>0</v>
      </c>
      <c r="G125" s="4">
        <f>G126+G127</f>
        <v>0</v>
      </c>
      <c r="H125" s="4">
        <f t="shared" ref="H125:I125" si="121">H126+H127</f>
        <v>0</v>
      </c>
      <c r="I125" s="4">
        <f t="shared" si="121"/>
        <v>0</v>
      </c>
    </row>
    <row r="126" spans="1:9" x14ac:dyDescent="0.25">
      <c r="A126" s="65">
        <v>31</v>
      </c>
      <c r="B126" s="55"/>
      <c r="C126" s="56"/>
      <c r="D126" s="56" t="s">
        <v>18</v>
      </c>
      <c r="E126" s="3">
        <v>12330</v>
      </c>
      <c r="F126" s="4">
        <v>0</v>
      </c>
      <c r="G126" s="4">
        <v>0</v>
      </c>
      <c r="H126" s="4">
        <v>0</v>
      </c>
      <c r="I126" s="5">
        <v>0</v>
      </c>
    </row>
    <row r="127" spans="1:9" x14ac:dyDescent="0.25">
      <c r="A127" s="65">
        <v>32</v>
      </c>
      <c r="B127" s="55"/>
      <c r="C127" s="56"/>
      <c r="D127" s="56" t="s">
        <v>30</v>
      </c>
      <c r="E127" s="3">
        <v>1009</v>
      </c>
      <c r="F127" s="4">
        <v>0</v>
      </c>
      <c r="G127" s="4">
        <v>0</v>
      </c>
      <c r="H127" s="4">
        <v>0</v>
      </c>
      <c r="I127" s="5">
        <v>0</v>
      </c>
    </row>
    <row r="128" spans="1:9" s="68" customFormat="1" ht="25.5" x14ac:dyDescent="0.25">
      <c r="A128" s="154" t="s">
        <v>110</v>
      </c>
      <c r="B128" s="155"/>
      <c r="C128" s="156"/>
      <c r="D128" s="59" t="s">
        <v>111</v>
      </c>
      <c r="E128" s="64">
        <f t="shared" ref="E128:F128" si="122">E129</f>
        <v>0</v>
      </c>
      <c r="F128" s="64">
        <f t="shared" si="122"/>
        <v>66242</v>
      </c>
      <c r="G128" s="64">
        <f>G129</f>
        <v>93835</v>
      </c>
      <c r="H128" s="64">
        <f t="shared" ref="H128:I128" si="123">H129</f>
        <v>188845</v>
      </c>
      <c r="I128" s="64">
        <f t="shared" si="123"/>
        <v>208174</v>
      </c>
    </row>
    <row r="129" spans="1:9" ht="25.5" x14ac:dyDescent="0.25">
      <c r="A129" s="151" t="s">
        <v>69</v>
      </c>
      <c r="B129" s="152"/>
      <c r="C129" s="153"/>
      <c r="D129" s="62" t="s">
        <v>70</v>
      </c>
      <c r="E129" s="4">
        <f t="shared" ref="E129:F129" si="124">E130</f>
        <v>0</v>
      </c>
      <c r="F129" s="4">
        <f t="shared" si="124"/>
        <v>66242</v>
      </c>
      <c r="G129" s="4">
        <f>G130</f>
        <v>93835</v>
      </c>
      <c r="H129" s="4">
        <f t="shared" ref="H129:I129" si="125">H130</f>
        <v>188845</v>
      </c>
      <c r="I129" s="4">
        <f t="shared" si="125"/>
        <v>208174</v>
      </c>
    </row>
    <row r="130" spans="1:9" x14ac:dyDescent="0.25">
      <c r="A130" s="54">
        <v>3</v>
      </c>
      <c r="B130" s="55"/>
      <c r="C130" s="56"/>
      <c r="D130" s="56" t="s">
        <v>17</v>
      </c>
      <c r="E130" s="4">
        <f t="shared" ref="E130:F130" si="126">E131+E132</f>
        <v>0</v>
      </c>
      <c r="F130" s="4">
        <f t="shared" si="126"/>
        <v>66242</v>
      </c>
      <c r="G130" s="4">
        <f>G131+G132</f>
        <v>93835</v>
      </c>
      <c r="H130" s="4">
        <f t="shared" ref="H130:I130" si="127">H131+H132</f>
        <v>188845</v>
      </c>
      <c r="I130" s="4">
        <f t="shared" si="127"/>
        <v>208174</v>
      </c>
    </row>
    <row r="131" spans="1:9" ht="14.25" customHeight="1" x14ac:dyDescent="0.25">
      <c r="A131" s="65">
        <v>31</v>
      </c>
      <c r="B131" s="55"/>
      <c r="C131" s="56"/>
      <c r="D131" s="56" t="s">
        <v>18</v>
      </c>
      <c r="E131" s="3">
        <v>0</v>
      </c>
      <c r="F131" s="4">
        <v>57150</v>
      </c>
      <c r="G131" s="4">
        <v>83482</v>
      </c>
      <c r="H131" s="4">
        <v>165000</v>
      </c>
      <c r="I131" s="5">
        <v>184329</v>
      </c>
    </row>
    <row r="132" spans="1:9" x14ac:dyDescent="0.25">
      <c r="A132" s="65">
        <v>32</v>
      </c>
      <c r="B132" s="55"/>
      <c r="C132" s="56"/>
      <c r="D132" s="56" t="s">
        <v>30</v>
      </c>
      <c r="E132" s="3">
        <v>0</v>
      </c>
      <c r="F132" s="4">
        <v>9092</v>
      </c>
      <c r="G132" s="4">
        <v>10353</v>
      </c>
      <c r="H132" s="4">
        <v>23845</v>
      </c>
      <c r="I132" s="5">
        <v>23845</v>
      </c>
    </row>
    <row r="133" spans="1:9" s="68" customFormat="1" ht="15" customHeight="1" x14ac:dyDescent="0.25">
      <c r="A133" s="154" t="s">
        <v>112</v>
      </c>
      <c r="B133" s="155"/>
      <c r="C133" s="156"/>
      <c r="D133" s="59" t="s">
        <v>113</v>
      </c>
      <c r="E133" s="64">
        <f t="shared" ref="E133:F133" si="128">E134+E138</f>
        <v>15646</v>
      </c>
      <c r="F133" s="64">
        <f t="shared" si="128"/>
        <v>4100</v>
      </c>
      <c r="G133" s="64">
        <f>G134+G138</f>
        <v>5243</v>
      </c>
      <c r="H133" s="64">
        <f t="shared" ref="H133:I133" si="129">H134+H138</f>
        <v>7640</v>
      </c>
      <c r="I133" s="64">
        <f t="shared" si="129"/>
        <v>0</v>
      </c>
    </row>
    <row r="134" spans="1:9" ht="25.5" x14ac:dyDescent="0.25">
      <c r="A134" s="151" t="s">
        <v>72</v>
      </c>
      <c r="B134" s="152"/>
      <c r="C134" s="153"/>
      <c r="D134" s="62" t="s">
        <v>73</v>
      </c>
      <c r="E134" s="4">
        <f t="shared" ref="E134:F134" si="130">E135</f>
        <v>294</v>
      </c>
      <c r="F134" s="4">
        <f t="shared" si="130"/>
        <v>2495</v>
      </c>
      <c r="G134" s="4">
        <f>G135</f>
        <v>1195</v>
      </c>
      <c r="H134" s="4">
        <f t="shared" ref="H134:I134" si="131">H135</f>
        <v>1240</v>
      </c>
      <c r="I134" s="4">
        <f t="shared" si="131"/>
        <v>0</v>
      </c>
    </row>
    <row r="135" spans="1:9" x14ac:dyDescent="0.25">
      <c r="A135" s="54">
        <v>3</v>
      </c>
      <c r="B135" s="55"/>
      <c r="C135" s="56"/>
      <c r="D135" s="56" t="s">
        <v>17</v>
      </c>
      <c r="E135" s="4">
        <f t="shared" ref="E135:F135" si="132">E136+E137</f>
        <v>294</v>
      </c>
      <c r="F135" s="4">
        <f t="shared" si="132"/>
        <v>2495</v>
      </c>
      <c r="G135" s="4">
        <f>G136+G137</f>
        <v>1195</v>
      </c>
      <c r="H135" s="4">
        <f t="shared" ref="H135:I135" si="133">H136+H137</f>
        <v>1240</v>
      </c>
      <c r="I135" s="4">
        <f t="shared" si="133"/>
        <v>0</v>
      </c>
    </row>
    <row r="136" spans="1:9" x14ac:dyDescent="0.25">
      <c r="A136" s="65">
        <v>31</v>
      </c>
      <c r="B136" s="55"/>
      <c r="C136" s="56"/>
      <c r="D136" s="56" t="s">
        <v>18</v>
      </c>
      <c r="E136" s="3">
        <v>294</v>
      </c>
      <c r="F136" s="4">
        <v>2110</v>
      </c>
      <c r="G136" s="4">
        <v>797</v>
      </c>
      <c r="H136" s="4">
        <v>830</v>
      </c>
      <c r="I136" s="5">
        <v>0</v>
      </c>
    </row>
    <row r="137" spans="1:9" x14ac:dyDescent="0.25">
      <c r="A137" s="65">
        <v>32</v>
      </c>
      <c r="B137" s="55"/>
      <c r="C137" s="56"/>
      <c r="D137" s="56" t="s">
        <v>30</v>
      </c>
      <c r="E137" s="3">
        <v>0</v>
      </c>
      <c r="F137" s="4">
        <v>385</v>
      </c>
      <c r="G137" s="4">
        <v>398</v>
      </c>
      <c r="H137" s="4">
        <v>410</v>
      </c>
      <c r="I137" s="5">
        <v>0</v>
      </c>
    </row>
    <row r="138" spans="1:9" ht="25.5" x14ac:dyDescent="0.25">
      <c r="A138" s="151" t="s">
        <v>77</v>
      </c>
      <c r="B138" s="152"/>
      <c r="C138" s="153"/>
      <c r="D138" s="62" t="s">
        <v>78</v>
      </c>
      <c r="E138" s="4">
        <f t="shared" ref="E138:F138" si="134">E139</f>
        <v>15352</v>
      </c>
      <c r="F138" s="4">
        <f t="shared" si="134"/>
        <v>1605</v>
      </c>
      <c r="G138" s="4">
        <f>G139</f>
        <v>4048</v>
      </c>
      <c r="H138" s="4">
        <f>H139</f>
        <v>6400</v>
      </c>
      <c r="I138" s="4">
        <f>I139</f>
        <v>0</v>
      </c>
    </row>
    <row r="139" spans="1:9" x14ac:dyDescent="0.25">
      <c r="A139" s="54">
        <v>3</v>
      </c>
      <c r="B139" s="55"/>
      <c r="C139" s="56"/>
      <c r="D139" s="56" t="s">
        <v>17</v>
      </c>
      <c r="E139" s="4">
        <f t="shared" ref="E139:F139" si="135">E140+E141</f>
        <v>15352</v>
      </c>
      <c r="F139" s="4">
        <f t="shared" si="135"/>
        <v>1605</v>
      </c>
      <c r="G139" s="4">
        <f>G140+G141</f>
        <v>4048</v>
      </c>
      <c r="H139" s="4">
        <f t="shared" ref="H139:I139" si="136">H140+H141</f>
        <v>6400</v>
      </c>
      <c r="I139" s="4">
        <f t="shared" si="136"/>
        <v>0</v>
      </c>
    </row>
    <row r="140" spans="1:9" x14ac:dyDescent="0.25">
      <c r="A140" s="65">
        <v>31</v>
      </c>
      <c r="B140" s="55"/>
      <c r="C140" s="56"/>
      <c r="D140" s="56" t="s">
        <v>18</v>
      </c>
      <c r="E140" s="3">
        <v>14367</v>
      </c>
      <c r="F140" s="4">
        <v>1486</v>
      </c>
      <c r="G140" s="4">
        <v>3915</v>
      </c>
      <c r="H140" s="4">
        <v>5200</v>
      </c>
      <c r="I140" s="5">
        <v>0</v>
      </c>
    </row>
    <row r="141" spans="1:9" x14ac:dyDescent="0.25">
      <c r="A141" s="65">
        <v>32</v>
      </c>
      <c r="B141" s="55"/>
      <c r="C141" s="56"/>
      <c r="D141" s="56" t="s">
        <v>30</v>
      </c>
      <c r="E141" s="3">
        <v>985</v>
      </c>
      <c r="F141" s="4">
        <v>119</v>
      </c>
      <c r="G141" s="4">
        <v>133</v>
      </c>
      <c r="H141" s="4">
        <v>1200</v>
      </c>
      <c r="I141" s="5">
        <v>0</v>
      </c>
    </row>
    <row r="142" spans="1:9" s="68" customFormat="1" ht="25.5" x14ac:dyDescent="0.25">
      <c r="A142" s="154" t="s">
        <v>114</v>
      </c>
      <c r="B142" s="155"/>
      <c r="C142" s="156"/>
      <c r="D142" s="59" t="s">
        <v>115</v>
      </c>
      <c r="E142" s="64">
        <f t="shared" ref="E142" si="137">E143+E147</f>
        <v>22904</v>
      </c>
      <c r="F142" s="64">
        <f>F143+F147</f>
        <v>68750</v>
      </c>
      <c r="G142" s="64">
        <f>G143+G147</f>
        <v>0</v>
      </c>
      <c r="H142" s="64">
        <f t="shared" ref="H142:I142" si="138">H143+H147</f>
        <v>0</v>
      </c>
      <c r="I142" s="64">
        <f t="shared" si="138"/>
        <v>0</v>
      </c>
    </row>
    <row r="143" spans="1:9" ht="25.5" x14ac:dyDescent="0.25">
      <c r="A143" s="151" t="s">
        <v>69</v>
      </c>
      <c r="B143" s="152"/>
      <c r="C143" s="153"/>
      <c r="D143" s="62" t="s">
        <v>70</v>
      </c>
      <c r="E143" s="4">
        <f t="shared" ref="E143:F143" si="139">E144</f>
        <v>20161</v>
      </c>
      <c r="F143" s="4">
        <f t="shared" si="139"/>
        <v>18316</v>
      </c>
      <c r="G143" s="4">
        <f>G144</f>
        <v>0</v>
      </c>
      <c r="H143" s="4">
        <f t="shared" ref="H143:I143" si="140">H144</f>
        <v>0</v>
      </c>
      <c r="I143" s="4">
        <f t="shared" si="140"/>
        <v>0</v>
      </c>
    </row>
    <row r="144" spans="1:9" x14ac:dyDescent="0.25">
      <c r="A144" s="54">
        <v>3</v>
      </c>
      <c r="B144" s="55"/>
      <c r="C144" s="56"/>
      <c r="D144" s="56" t="s">
        <v>17</v>
      </c>
      <c r="E144" s="4">
        <f t="shared" ref="E144:F144" si="141">E145+E146</f>
        <v>20161</v>
      </c>
      <c r="F144" s="4">
        <f t="shared" si="141"/>
        <v>18316</v>
      </c>
      <c r="G144" s="4">
        <f>G145+G146</f>
        <v>0</v>
      </c>
      <c r="H144" s="4">
        <f t="shared" ref="H144:I144" si="142">H145+H146</f>
        <v>0</v>
      </c>
      <c r="I144" s="4">
        <f t="shared" si="142"/>
        <v>0</v>
      </c>
    </row>
    <row r="145" spans="1:9" x14ac:dyDescent="0.25">
      <c r="A145" s="65">
        <v>31</v>
      </c>
      <c r="B145" s="55"/>
      <c r="C145" s="56"/>
      <c r="D145" s="56" t="s">
        <v>18</v>
      </c>
      <c r="E145" s="3">
        <v>20161</v>
      </c>
      <c r="F145" s="4">
        <v>16989</v>
      </c>
      <c r="G145" s="4">
        <v>0</v>
      </c>
      <c r="H145" s="4">
        <v>0</v>
      </c>
      <c r="I145" s="5">
        <v>0</v>
      </c>
    </row>
    <row r="146" spans="1:9" x14ac:dyDescent="0.25">
      <c r="A146" s="65">
        <v>32</v>
      </c>
      <c r="B146" s="55"/>
      <c r="C146" s="56"/>
      <c r="D146" s="56" t="s">
        <v>30</v>
      </c>
      <c r="E146" s="3">
        <v>0</v>
      </c>
      <c r="F146" s="4">
        <v>1327</v>
      </c>
      <c r="G146" s="4">
        <v>0</v>
      </c>
      <c r="H146" s="4">
        <v>0</v>
      </c>
      <c r="I146" s="5">
        <v>0</v>
      </c>
    </row>
    <row r="147" spans="1:9" ht="15" customHeight="1" x14ac:dyDescent="0.25">
      <c r="A147" s="151" t="s">
        <v>106</v>
      </c>
      <c r="B147" s="152"/>
      <c r="C147" s="153"/>
      <c r="D147" s="56" t="s">
        <v>107</v>
      </c>
      <c r="E147" s="4">
        <f t="shared" ref="E147:F147" si="143">E148</f>
        <v>2743</v>
      </c>
      <c r="F147" s="4">
        <f t="shared" si="143"/>
        <v>50434</v>
      </c>
      <c r="G147" s="4">
        <f>G148</f>
        <v>0</v>
      </c>
      <c r="H147" s="4">
        <f t="shared" ref="H147:I147" si="144">H148</f>
        <v>0</v>
      </c>
      <c r="I147" s="4">
        <f t="shared" si="144"/>
        <v>0</v>
      </c>
    </row>
    <row r="148" spans="1:9" x14ac:dyDescent="0.25">
      <c r="A148" s="54">
        <v>3</v>
      </c>
      <c r="B148" s="55"/>
      <c r="C148" s="56"/>
      <c r="D148" s="56" t="s">
        <v>17</v>
      </c>
      <c r="E148" s="4">
        <f t="shared" ref="E148:F148" si="145">E149+E150</f>
        <v>2743</v>
      </c>
      <c r="F148" s="4">
        <f t="shared" si="145"/>
        <v>50434</v>
      </c>
      <c r="G148" s="4">
        <f>G149+G150</f>
        <v>0</v>
      </c>
      <c r="H148" s="4">
        <f t="shared" ref="H148:I148" si="146">H149+H150</f>
        <v>0</v>
      </c>
      <c r="I148" s="4">
        <f t="shared" si="146"/>
        <v>0</v>
      </c>
    </row>
    <row r="149" spans="1:9" x14ac:dyDescent="0.25">
      <c r="A149" s="65">
        <v>31</v>
      </c>
      <c r="B149" s="55"/>
      <c r="C149" s="56"/>
      <c r="D149" s="56" t="s">
        <v>18</v>
      </c>
      <c r="E149" s="3">
        <v>1728</v>
      </c>
      <c r="F149" s="4">
        <v>46320</v>
      </c>
      <c r="G149" s="4">
        <v>0</v>
      </c>
      <c r="H149" s="4">
        <v>0</v>
      </c>
      <c r="I149" s="5">
        <v>0</v>
      </c>
    </row>
    <row r="150" spans="1:9" x14ac:dyDescent="0.25">
      <c r="A150" s="65">
        <v>32</v>
      </c>
      <c r="B150" s="55"/>
      <c r="C150" s="56"/>
      <c r="D150" s="56" t="s">
        <v>30</v>
      </c>
      <c r="E150" s="3">
        <v>1015</v>
      </c>
      <c r="F150" s="4">
        <v>4114</v>
      </c>
      <c r="G150" s="4">
        <v>0</v>
      </c>
      <c r="H150" s="4">
        <v>0</v>
      </c>
      <c r="I150" s="5">
        <v>0</v>
      </c>
    </row>
    <row r="151" spans="1:9" s="68" customFormat="1" ht="25.5" x14ac:dyDescent="0.25">
      <c r="A151" s="154" t="s">
        <v>116</v>
      </c>
      <c r="B151" s="155"/>
      <c r="C151" s="156"/>
      <c r="D151" s="59" t="s">
        <v>117</v>
      </c>
      <c r="E151" s="64">
        <f t="shared" ref="E151:F151" si="147">E152+E156</f>
        <v>0</v>
      </c>
      <c r="F151" s="64">
        <f t="shared" si="147"/>
        <v>0</v>
      </c>
      <c r="G151" s="64">
        <f>G152+G156</f>
        <v>98746</v>
      </c>
      <c r="H151" s="64">
        <f t="shared" ref="H151:I151" si="148">H152+H156</f>
        <v>0</v>
      </c>
      <c r="I151" s="64">
        <f t="shared" si="148"/>
        <v>0</v>
      </c>
    </row>
    <row r="152" spans="1:9" ht="25.5" x14ac:dyDescent="0.25">
      <c r="A152" s="151" t="s">
        <v>69</v>
      </c>
      <c r="B152" s="152"/>
      <c r="C152" s="153"/>
      <c r="D152" s="62" t="s">
        <v>70</v>
      </c>
      <c r="E152" s="4">
        <f t="shared" ref="E152:F152" si="149">E153</f>
        <v>0</v>
      </c>
      <c r="F152" s="4">
        <f t="shared" si="149"/>
        <v>0</v>
      </c>
      <c r="G152" s="4">
        <f>G153</f>
        <v>32385</v>
      </c>
      <c r="H152" s="4">
        <f t="shared" ref="H152:I152" si="150">H153</f>
        <v>0</v>
      </c>
      <c r="I152" s="4">
        <f t="shared" si="150"/>
        <v>0</v>
      </c>
    </row>
    <row r="153" spans="1:9" x14ac:dyDescent="0.25">
      <c r="A153" s="54">
        <v>3</v>
      </c>
      <c r="B153" s="55"/>
      <c r="C153" s="56"/>
      <c r="D153" s="56" t="s">
        <v>17</v>
      </c>
      <c r="E153" s="4">
        <f t="shared" ref="E153:F153" si="151">E154+E155</f>
        <v>0</v>
      </c>
      <c r="F153" s="4">
        <f t="shared" si="151"/>
        <v>0</v>
      </c>
      <c r="G153" s="4">
        <f>G154+G155</f>
        <v>32385</v>
      </c>
      <c r="H153" s="4">
        <f t="shared" ref="H153:I153" si="152">H154+H155</f>
        <v>0</v>
      </c>
      <c r="I153" s="4">
        <f t="shared" si="152"/>
        <v>0</v>
      </c>
    </row>
    <row r="154" spans="1:9" x14ac:dyDescent="0.25">
      <c r="A154" s="65">
        <v>31</v>
      </c>
      <c r="B154" s="55"/>
      <c r="C154" s="56"/>
      <c r="D154" s="56" t="s">
        <v>18</v>
      </c>
      <c r="E154" s="3">
        <v>0</v>
      </c>
      <c r="F154" s="4">
        <v>0</v>
      </c>
      <c r="G154" s="4">
        <v>30129</v>
      </c>
      <c r="H154" s="4">
        <v>0</v>
      </c>
      <c r="I154" s="5">
        <v>0</v>
      </c>
    </row>
    <row r="155" spans="1:9" x14ac:dyDescent="0.25">
      <c r="A155" s="65">
        <v>32</v>
      </c>
      <c r="B155" s="55"/>
      <c r="C155" s="56"/>
      <c r="D155" s="56" t="s">
        <v>30</v>
      </c>
      <c r="E155" s="3">
        <v>0</v>
      </c>
      <c r="F155" s="4">
        <v>0</v>
      </c>
      <c r="G155" s="4">
        <v>2256</v>
      </c>
      <c r="H155" s="4">
        <v>0</v>
      </c>
      <c r="I155" s="5">
        <v>0</v>
      </c>
    </row>
    <row r="156" spans="1:9" x14ac:dyDescent="0.25">
      <c r="A156" s="151" t="s">
        <v>106</v>
      </c>
      <c r="B156" s="152"/>
      <c r="C156" s="153"/>
      <c r="D156" s="56" t="s">
        <v>107</v>
      </c>
      <c r="E156" s="4">
        <f t="shared" ref="E156:F156" si="153">E157</f>
        <v>0</v>
      </c>
      <c r="F156" s="4">
        <f t="shared" si="153"/>
        <v>0</v>
      </c>
      <c r="G156" s="4">
        <f>G157</f>
        <v>66361</v>
      </c>
      <c r="H156" s="4">
        <f t="shared" ref="H156:I156" si="154">H157</f>
        <v>0</v>
      </c>
      <c r="I156" s="4">
        <f t="shared" si="154"/>
        <v>0</v>
      </c>
    </row>
    <row r="157" spans="1:9" x14ac:dyDescent="0.25">
      <c r="A157" s="54">
        <v>3</v>
      </c>
      <c r="B157" s="55"/>
      <c r="C157" s="56"/>
      <c r="D157" s="56" t="s">
        <v>17</v>
      </c>
      <c r="E157" s="4">
        <f t="shared" ref="E157:F157" si="155">E158+E159</f>
        <v>0</v>
      </c>
      <c r="F157" s="4">
        <f t="shared" si="155"/>
        <v>0</v>
      </c>
      <c r="G157" s="4">
        <f>G158+G159</f>
        <v>66361</v>
      </c>
      <c r="H157" s="4">
        <f t="shared" ref="H157:I157" si="156">H158+H159</f>
        <v>0</v>
      </c>
      <c r="I157" s="4">
        <f t="shared" si="156"/>
        <v>0</v>
      </c>
    </row>
    <row r="158" spans="1:9" x14ac:dyDescent="0.25">
      <c r="A158" s="65">
        <v>31</v>
      </c>
      <c r="B158" s="55"/>
      <c r="C158" s="56"/>
      <c r="D158" s="56" t="s">
        <v>18</v>
      </c>
      <c r="E158" s="3">
        <v>0</v>
      </c>
      <c r="F158" s="4">
        <v>0</v>
      </c>
      <c r="G158" s="4">
        <v>58133</v>
      </c>
      <c r="H158" s="4">
        <v>0</v>
      </c>
      <c r="I158" s="5">
        <v>0</v>
      </c>
    </row>
    <row r="159" spans="1:9" x14ac:dyDescent="0.25">
      <c r="A159" s="65">
        <v>32</v>
      </c>
      <c r="B159" s="55"/>
      <c r="C159" s="56"/>
      <c r="D159" s="56" t="s">
        <v>30</v>
      </c>
      <c r="E159" s="3">
        <v>0</v>
      </c>
      <c r="F159" s="4">
        <v>0</v>
      </c>
      <c r="G159" s="4">
        <v>8228</v>
      </c>
      <c r="H159" s="4">
        <v>0</v>
      </c>
      <c r="I159" s="5">
        <v>0</v>
      </c>
    </row>
    <row r="161" spans="5:11" x14ac:dyDescent="0.25">
      <c r="E161" s="75"/>
      <c r="F161" s="75"/>
      <c r="G161" s="75"/>
      <c r="H161" s="75"/>
      <c r="I161" s="75"/>
    </row>
    <row r="162" spans="5:11" x14ac:dyDescent="0.25">
      <c r="E162" s="75"/>
      <c r="F162" s="75"/>
      <c r="G162" s="75"/>
      <c r="H162" s="75"/>
      <c r="I162" s="75"/>
    </row>
    <row r="163" spans="5:11" x14ac:dyDescent="0.25">
      <c r="E163" s="75"/>
      <c r="F163" s="75"/>
    </row>
    <row r="164" spans="5:11" x14ac:dyDescent="0.25">
      <c r="G164" s="75"/>
      <c r="H164" s="75"/>
      <c r="I164" s="75"/>
    </row>
    <row r="165" spans="5:11" x14ac:dyDescent="0.25">
      <c r="E165" s="75"/>
      <c r="I165" s="75"/>
      <c r="J165" s="75"/>
      <c r="K165" s="75"/>
    </row>
    <row r="166" spans="5:11" x14ac:dyDescent="0.25">
      <c r="E166" s="75"/>
      <c r="I166" s="75"/>
      <c r="J166" s="75"/>
      <c r="K166" s="75"/>
    </row>
    <row r="167" spans="5:11" x14ac:dyDescent="0.25">
      <c r="E167" s="75"/>
      <c r="I167" s="75"/>
      <c r="J167" s="75"/>
      <c r="K167" s="75"/>
    </row>
    <row r="168" spans="5:11" x14ac:dyDescent="0.25">
      <c r="I168" s="75"/>
      <c r="J168" s="75"/>
      <c r="K168" s="75"/>
    </row>
    <row r="169" spans="5:11" x14ac:dyDescent="0.25">
      <c r="I169" s="75"/>
      <c r="J169" s="75"/>
      <c r="K169" s="75"/>
    </row>
    <row r="171" spans="5:11" x14ac:dyDescent="0.25">
      <c r="I171" s="75"/>
      <c r="J171" s="75"/>
      <c r="K171" s="75"/>
    </row>
  </sheetData>
  <autoFilter ref="A6:I159">
    <filterColumn colId="0" showButton="0"/>
    <filterColumn colId="1" showButton="0"/>
  </autoFilter>
  <mergeCells count="55">
    <mergeCell ref="A7:D7"/>
    <mergeCell ref="A43:C43"/>
    <mergeCell ref="A8:C8"/>
    <mergeCell ref="A9:C9"/>
    <mergeCell ref="A2:I2"/>
    <mergeCell ref="A6:C6"/>
    <mergeCell ref="A25:C25"/>
    <mergeCell ref="A26:C26"/>
    <mergeCell ref="A31:C31"/>
    <mergeCell ref="A32:C32"/>
    <mergeCell ref="A38:C38"/>
    <mergeCell ref="A10:C10"/>
    <mergeCell ref="A11:C11"/>
    <mergeCell ref="A14:C14"/>
    <mergeCell ref="A17:C17"/>
    <mergeCell ref="A21:C21"/>
    <mergeCell ref="A4:I4"/>
    <mergeCell ref="A60:C60"/>
    <mergeCell ref="A66:C66"/>
    <mergeCell ref="A67:C67"/>
    <mergeCell ref="A71:C71"/>
    <mergeCell ref="A78:C78"/>
    <mergeCell ref="A57:C57"/>
    <mergeCell ref="A47:C47"/>
    <mergeCell ref="A48:C48"/>
    <mergeCell ref="A49:C49"/>
    <mergeCell ref="A50:C50"/>
    <mergeCell ref="A56:C56"/>
    <mergeCell ref="A53:C53"/>
    <mergeCell ref="A81:C81"/>
    <mergeCell ref="A86:C86"/>
    <mergeCell ref="A89:C89"/>
    <mergeCell ref="A93:C93"/>
    <mergeCell ref="A101:C101"/>
    <mergeCell ref="A82:C82"/>
    <mergeCell ref="A104:C104"/>
    <mergeCell ref="A107:C107"/>
    <mergeCell ref="A108:C108"/>
    <mergeCell ref="A112:C112"/>
    <mergeCell ref="A113:C113"/>
    <mergeCell ref="A156:C156"/>
    <mergeCell ref="A142:C142"/>
    <mergeCell ref="A143:C143"/>
    <mergeCell ref="A147:C147"/>
    <mergeCell ref="A151:C151"/>
    <mergeCell ref="A152:C152"/>
    <mergeCell ref="A129:C129"/>
    <mergeCell ref="A133:C133"/>
    <mergeCell ref="A134:C134"/>
    <mergeCell ref="A138:C138"/>
    <mergeCell ref="A116:C116"/>
    <mergeCell ref="A119:C119"/>
    <mergeCell ref="A120:C120"/>
    <mergeCell ref="A124:C124"/>
    <mergeCell ref="A128:C128"/>
  </mergeCells>
  <pageMargins left="0.7" right="0.7" top="0.75" bottom="0.75" header="0.3" footer="0.3"/>
  <pageSetup paperSize="9" scale="61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7" sqref="F7"/>
    </sheetView>
  </sheetViews>
  <sheetFormatPr defaultRowHeight="15" x14ac:dyDescent="0.25"/>
  <sheetData>
    <row r="1" spans="1:9" ht="15.75" x14ac:dyDescent="0.25">
      <c r="A1" s="120"/>
      <c r="B1" s="120"/>
      <c r="C1" s="120"/>
      <c r="D1" s="120"/>
      <c r="E1" s="120"/>
      <c r="F1" s="120"/>
      <c r="G1" s="120"/>
      <c r="H1" s="120"/>
      <c r="I1" s="120"/>
    </row>
    <row r="2" spans="1:9" ht="54" customHeight="1" x14ac:dyDescent="0.25">
      <c r="A2" s="164" t="s">
        <v>153</v>
      </c>
      <c r="B2" s="164"/>
      <c r="C2" s="164"/>
      <c r="D2" s="164"/>
      <c r="E2" s="164"/>
      <c r="F2" s="164"/>
      <c r="G2" s="164"/>
      <c r="H2" s="164"/>
      <c r="I2" s="164"/>
    </row>
    <row r="4" spans="1:9" x14ac:dyDescent="0.25">
      <c r="A4" s="112" t="s">
        <v>151</v>
      </c>
    </row>
    <row r="5" spans="1:9" x14ac:dyDescent="0.25">
      <c r="A5" s="112" t="s">
        <v>152</v>
      </c>
    </row>
    <row r="6" spans="1:9" ht="15.75" x14ac:dyDescent="0.25">
      <c r="F6" s="113" t="s">
        <v>154</v>
      </c>
      <c r="G6" s="114"/>
      <c r="H6" s="113"/>
    </row>
    <row r="7" spans="1:9" ht="15.75" x14ac:dyDescent="0.25">
      <c r="F7" s="113" t="s">
        <v>155</v>
      </c>
      <c r="G7" s="114"/>
      <c r="H7" s="113"/>
    </row>
  </sheetData>
  <mergeCells count="1">
    <mergeCell ref="A2:I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Višak manjak</vt:lpstr>
      <vt:lpstr>POSEBNI DIO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2023-02-22T10:53:12Z</cp:lastPrinted>
  <dcterms:created xsi:type="dcterms:W3CDTF">2022-08-12T12:51:27Z</dcterms:created>
  <dcterms:modified xsi:type="dcterms:W3CDTF">2023-02-22T10:54:49Z</dcterms:modified>
</cp:coreProperties>
</file>